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04644\Desktop\Investor Relation\Q2FY25\"/>
    </mc:Choice>
  </mc:AlternateContent>
  <xr:revisionPtr revIDLastSave="0" documentId="13_ncr:1_{C89C5EE8-EF73-450E-B947-E126ADFBA379}" xr6:coauthVersionLast="47" xr6:coauthVersionMax="47" xr10:uidLastSave="{00000000-0000-0000-0000-000000000000}"/>
  <bookViews>
    <workbookView xWindow="-120" yWindow="-120" windowWidth="20730" windowHeight="11160" xr2:uid="{056D0418-C510-4A7C-A9CC-D06360949362}"/>
  </bookViews>
  <sheets>
    <sheet name="KPIs" sheetId="1" r:id="rId1"/>
  </sheets>
  <definedNames>
    <definedName name="_xlnm._FilterDatabase" localSheetId="0" hidden="1">KPIs!$B$5:$B$47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44167.1583217593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KPIs!$B$4:$G$47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" l="1"/>
  <c r="F59" i="1"/>
  <c r="F57" i="1"/>
  <c r="E59" i="1"/>
  <c r="F79" i="1" l="1"/>
  <c r="E63" i="1"/>
  <c r="G63" i="1"/>
  <c r="F63" i="1"/>
  <c r="C63" i="1"/>
  <c r="C57" i="1"/>
  <c r="C59" i="1" s="1"/>
  <c r="G48" i="1"/>
  <c r="F48" i="1"/>
  <c r="G47" i="1"/>
  <c r="F47" i="1"/>
  <c r="F46" i="1"/>
  <c r="G46" i="1"/>
  <c r="G45" i="1"/>
  <c r="G44" i="1"/>
  <c r="F45" i="1"/>
  <c r="F44" i="1"/>
  <c r="G41" i="1"/>
  <c r="F41" i="1"/>
  <c r="F40" i="1"/>
  <c r="G40" i="1"/>
  <c r="F39" i="1"/>
  <c r="G39" i="1"/>
  <c r="F36" i="1"/>
  <c r="G57" i="1" l="1"/>
  <c r="E57" i="1"/>
  <c r="G35" i="1"/>
  <c r="F35" i="1"/>
  <c r="G34" i="1"/>
  <c r="F34" i="1"/>
  <c r="F28" i="1"/>
  <c r="F27" i="1"/>
  <c r="G26" i="1"/>
  <c r="F26" i="1"/>
  <c r="G25" i="1"/>
  <c r="F25" i="1"/>
  <c r="G16" i="1"/>
  <c r="F16" i="1"/>
  <c r="E16" i="1"/>
  <c r="G7" i="1"/>
  <c r="F7" i="1"/>
  <c r="F21" i="1"/>
  <c r="C16" i="1" l="1"/>
  <c r="D63" i="1" l="1"/>
  <c r="D57" i="1"/>
  <c r="D59" i="1" s="1"/>
  <c r="D16" i="1"/>
</calcChain>
</file>

<file path=xl/sharedStrings.xml><?xml version="1.0" encoding="utf-8"?>
<sst xmlns="http://schemas.openxmlformats.org/spreadsheetml/2006/main" count="77" uniqueCount="69">
  <si>
    <t>Email: InvestorRelations@kfintech.com</t>
  </si>
  <si>
    <t>Amit Murarka</t>
  </si>
  <si>
    <t>For more information please contact:</t>
  </si>
  <si>
    <t>Non-domestic mutual fund revenue
(as % of overall revenue)</t>
  </si>
  <si>
    <t>ESOP Expenses</t>
  </si>
  <si>
    <t>Value-added-services
(as % of overall revenue)</t>
  </si>
  <si>
    <t>Diluted EPS (in INR)</t>
  </si>
  <si>
    <t>Margin</t>
  </si>
  <si>
    <t>Net Profit after tax</t>
  </si>
  <si>
    <t xml:space="preserve">Tax expense </t>
  </si>
  <si>
    <t>Profit before tax</t>
  </si>
  <si>
    <t>EBITDA</t>
  </si>
  <si>
    <t>Operating expenses</t>
  </si>
  <si>
    <t>Other expenses</t>
  </si>
  <si>
    <t>Employee benefits expense</t>
  </si>
  <si>
    <t>Revenue from operations</t>
  </si>
  <si>
    <t>Global Business Services</t>
  </si>
  <si>
    <t>International &amp; Other Investor Solutions</t>
  </si>
  <si>
    <t>Issuer Solutions</t>
  </si>
  <si>
    <t>Domestic Mutual Fund Investor Solutions</t>
  </si>
  <si>
    <t>Abridged P&amp;L (Consolidated)</t>
  </si>
  <si>
    <t>AAUM (₹ billion)
(end of period)</t>
  </si>
  <si>
    <t>Number of Corporates clients
(end of period)</t>
  </si>
  <si>
    <t>Market share - on subscribers' base
(end of period)</t>
  </si>
  <si>
    <t>No of Subscribers</t>
  </si>
  <si>
    <t>National Pension Scheme- CRA</t>
  </si>
  <si>
    <t>Market share – based on no of funds
(end of period)</t>
  </si>
  <si>
    <t>No of funds being handled
(cumulative)</t>
  </si>
  <si>
    <t>Alternates and Wealth</t>
  </si>
  <si>
    <t>AAUM Serviced (₹ billion)
(at the end of the period)</t>
  </si>
  <si>
    <t>No of clients</t>
  </si>
  <si>
    <t>International Investor Solutions</t>
  </si>
  <si>
    <t>NSE 500 companies – market share
(basis the market capitalisation)</t>
  </si>
  <si>
    <t>Main Board IPOs – market share
(basis the issue size)</t>
  </si>
  <si>
    <t>Main Board IPOs – market share
(basis no of clients)</t>
  </si>
  <si>
    <t>No of folios (million)
(end of the period)</t>
  </si>
  <si>
    <t xml:space="preserve">No of Clients </t>
  </si>
  <si>
    <t>Issuer Services</t>
  </si>
  <si>
    <t>Avg live folio count (million)
(at the end of the  period)</t>
  </si>
  <si>
    <t>SIP live folios (million)
(end of the period)</t>
  </si>
  <si>
    <t>SIP book AAUM market share
(last quarter of the period)</t>
  </si>
  <si>
    <t>SIP book AAUM (₹ billion)
(last quarter of the period)</t>
  </si>
  <si>
    <t>SIP inflows (billion)
(for the period)</t>
  </si>
  <si>
    <t>Equity AAUM Mix
(last quarter of the period)</t>
  </si>
  <si>
    <t>Equity AAUM Market share
(avg for the period)</t>
  </si>
  <si>
    <t>Equity AAUM Serviced (₹ billion)
(avg for the period)</t>
  </si>
  <si>
    <t>Equity AAUM Market share
(last quarter of the period)</t>
  </si>
  <si>
    <t>Equity AAUM Serviced (₹ billion)
(last quarter of the period)</t>
  </si>
  <si>
    <t>AAUM Market share
(avg for the period)</t>
  </si>
  <si>
    <t>AAUM Serviced (₹ billion)
(avg for the period)</t>
  </si>
  <si>
    <t>AAUM Market share
(last quarter of the period)</t>
  </si>
  <si>
    <t>AAUM Serviced (₹ billion)
(last quarter of the period)</t>
  </si>
  <si>
    <t>No of Operating Clients</t>
  </si>
  <si>
    <t>Mutual Fund Services</t>
  </si>
  <si>
    <t>KFin Technologies Limited</t>
  </si>
  <si>
    <t>No of Transactions (million)
(for the period)</t>
  </si>
  <si>
    <t>No of Tranactions (million)
(for the period)</t>
  </si>
  <si>
    <t>No of IPOs Handled (Main board)
(for the period)</t>
  </si>
  <si>
    <t>Transctions handled (million)
(for the period)</t>
  </si>
  <si>
    <t>Share of profit of associate</t>
  </si>
  <si>
    <t>Net Sale of Services</t>
  </si>
  <si>
    <t>Q2FY24</t>
  </si>
  <si>
    <t>H1FY24</t>
  </si>
  <si>
    <t>Other Operating Revenue</t>
  </si>
  <si>
    <t>Factsheet - for the quarter and period ended 30th September 2024</t>
  </si>
  <si>
    <t>Q1FY25</t>
  </si>
  <si>
    <t>Q2FY25</t>
  </si>
  <si>
    <t>H1FY25</t>
  </si>
  <si>
    <t>No of POPs associated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</si>
</sst>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%"/>
    <numFmt numFmtId="165" formatCode="_ * #,##0.0_ ;_ * \-#,##0.0_ ;_ * &quot;-&quot;??_ ;_ @_ "/>
    <numFmt numFmtId="166" formatCode="0.0"/>
    <numFmt numFmtId="167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164" fontId="6" fillId="0" borderId="4" xfId="2" applyNumberFormat="1" applyFont="1" applyBorder="1"/>
    <xf numFmtId="0" fontId="6" fillId="0" borderId="5" xfId="0" applyFont="1" applyBorder="1" applyAlignment="1">
      <alignment wrapText="1"/>
    </xf>
    <xf numFmtId="165" fontId="6" fillId="0" borderId="4" xfId="1" applyNumberFormat="1" applyFont="1" applyBorder="1"/>
    <xf numFmtId="0" fontId="6" fillId="0" borderId="5" xfId="0" applyFont="1" applyBorder="1"/>
    <xf numFmtId="164" fontId="6" fillId="0" borderId="0" xfId="2" applyNumberFormat="1" applyFont="1" applyBorder="1"/>
    <xf numFmtId="0" fontId="3" fillId="0" borderId="5" xfId="0" applyFont="1" applyBorder="1"/>
    <xf numFmtId="165" fontId="3" fillId="0" borderId="4" xfId="1" applyNumberFormat="1" applyFont="1" applyBorder="1"/>
    <xf numFmtId="165" fontId="3" fillId="0" borderId="0" xfId="1" applyNumberFormat="1" applyFont="1" applyBorder="1"/>
    <xf numFmtId="165" fontId="0" fillId="0" borderId="4" xfId="1" applyNumberFormat="1" applyFont="1" applyBorder="1"/>
    <xf numFmtId="165" fontId="0" fillId="0" borderId="0" xfId="1" applyNumberFormat="1" applyFont="1" applyBorder="1"/>
    <xf numFmtId="0" fontId="7" fillId="0" borderId="5" xfId="0" applyFont="1" applyBorder="1"/>
    <xf numFmtId="0" fontId="7" fillId="0" borderId="8" xfId="0" applyFont="1" applyBorder="1"/>
    <xf numFmtId="0" fontId="0" fillId="0" borderId="5" xfId="0" applyBorder="1" applyAlignment="1">
      <alignment wrapText="1"/>
    </xf>
    <xf numFmtId="167" fontId="0" fillId="0" borderId="0" xfId="0" applyNumberFormat="1"/>
    <xf numFmtId="165" fontId="8" fillId="0" borderId="4" xfId="1" applyNumberFormat="1" applyFont="1" applyFill="1" applyBorder="1"/>
    <xf numFmtId="165" fontId="8" fillId="0" borderId="0" xfId="1" applyNumberFormat="1" applyFont="1" applyFill="1" applyBorder="1"/>
    <xf numFmtId="166" fontId="8" fillId="0" borderId="4" xfId="0" applyNumberFormat="1" applyFont="1" applyBorder="1"/>
    <xf numFmtId="0" fontId="8" fillId="0" borderId="5" xfId="0" applyFont="1" applyBorder="1" applyAlignment="1">
      <alignment wrapText="1"/>
    </xf>
    <xf numFmtId="9" fontId="0" fillId="0" borderId="4" xfId="0" applyNumberFormat="1" applyBorder="1"/>
    <xf numFmtId="165" fontId="0" fillId="0" borderId="4" xfId="1" applyNumberFormat="1" applyFont="1" applyFill="1" applyBorder="1"/>
    <xf numFmtId="165" fontId="0" fillId="0" borderId="0" xfId="1" applyNumberFormat="1" applyFont="1" applyFill="1" applyBorder="1"/>
    <xf numFmtId="0" fontId="8" fillId="0" borderId="0" xfId="0" applyFont="1"/>
    <xf numFmtId="43" fontId="8" fillId="0" borderId="0" xfId="0" applyNumberFormat="1" applyFont="1"/>
    <xf numFmtId="43" fontId="8" fillId="0" borderId="0" xfId="1" applyFont="1" applyFill="1"/>
    <xf numFmtId="165" fontId="8" fillId="0" borderId="4" xfId="1" applyNumberFormat="1" applyFont="1" applyBorder="1"/>
    <xf numFmtId="165" fontId="8" fillId="0" borderId="0" xfId="1" applyNumberFormat="1" applyFont="1" applyBorder="1"/>
    <xf numFmtId="0" fontId="2" fillId="0" borderId="0" xfId="0" applyFont="1"/>
    <xf numFmtId="0" fontId="8" fillId="0" borderId="5" xfId="0" applyFont="1" applyBorder="1"/>
    <xf numFmtId="164" fontId="0" fillId="0" borderId="4" xfId="0" applyNumberFormat="1" applyBorder="1"/>
    <xf numFmtId="166" fontId="0" fillId="0" borderId="4" xfId="0" applyNumberFormat="1" applyBorder="1"/>
    <xf numFmtId="165" fontId="0" fillId="0" borderId="4" xfId="0" applyNumberFormat="1" applyBorder="1"/>
    <xf numFmtId="164" fontId="0" fillId="0" borderId="4" xfId="2" applyNumberFormat="1" applyFont="1" applyFill="1" applyBorder="1"/>
    <xf numFmtId="164" fontId="0" fillId="0" borderId="0" xfId="2" applyNumberFormat="1" applyFont="1" applyFill="1" applyBorder="1"/>
    <xf numFmtId="0" fontId="3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164" fontId="0" fillId="0" borderId="7" xfId="2" applyNumberFormat="1" applyFont="1" applyBorder="1"/>
    <xf numFmtId="164" fontId="0" fillId="0" borderId="6" xfId="2" applyNumberFormat="1" applyFont="1" applyBorder="1"/>
    <xf numFmtId="0" fontId="3" fillId="0" borderId="4" xfId="0" applyFont="1" applyBorder="1" applyAlignment="1">
      <alignment horizontal="center"/>
    </xf>
    <xf numFmtId="165" fontId="6" fillId="0" borderId="0" xfId="1" applyNumberFormat="1" applyFont="1" applyBorder="1"/>
    <xf numFmtId="164" fontId="8" fillId="0" borderId="0" xfId="2" applyNumberFormat="1" applyFont="1" applyFill="1" applyBorder="1"/>
    <xf numFmtId="167" fontId="1" fillId="0" borderId="0" xfId="1" applyNumberFormat="1" applyFont="1" applyFill="1" applyBorder="1"/>
    <xf numFmtId="167" fontId="1" fillId="0" borderId="4" xfId="1" applyNumberFormat="1" applyFont="1" applyFill="1" applyBorder="1"/>
    <xf numFmtId="164" fontId="1" fillId="0" borderId="0" xfId="2" applyNumberFormat="1" applyFont="1" applyFill="1" applyBorder="1"/>
    <xf numFmtId="164" fontId="1" fillId="0" borderId="4" xfId="2" applyNumberFormat="1" applyFont="1" applyFill="1" applyBorder="1"/>
    <xf numFmtId="165" fontId="1" fillId="0" borderId="0" xfId="1" applyNumberFormat="1" applyFont="1" applyFill="1" applyBorder="1"/>
    <xf numFmtId="165" fontId="1" fillId="0" borderId="4" xfId="1" applyNumberFormat="1" applyFont="1" applyFill="1" applyBorder="1"/>
    <xf numFmtId="164" fontId="0" fillId="0" borderId="0" xfId="2" applyNumberFormat="1" applyFont="1" applyBorder="1"/>
    <xf numFmtId="166" fontId="0" fillId="0" borderId="0" xfId="0" applyNumberFormat="1"/>
    <xf numFmtId="165" fontId="0" fillId="0" borderId="0" xfId="0" applyNumberFormat="1"/>
    <xf numFmtId="164" fontId="0" fillId="0" borderId="0" xfId="0" applyNumberFormat="1"/>
    <xf numFmtId="164" fontId="8" fillId="0" borderId="0" xfId="0" applyNumberFormat="1" applyFont="1"/>
    <xf numFmtId="9" fontId="0" fillId="0" borderId="0" xfId="0" applyNumberFormat="1"/>
    <xf numFmtId="166" fontId="8" fillId="0" borderId="0" xfId="0" applyNumberFormat="1" applyFont="1"/>
    <xf numFmtId="164" fontId="8" fillId="0" borderId="4" xfId="2" applyNumberFormat="1" applyFont="1" applyFill="1" applyBorder="1"/>
    <xf numFmtId="3" fontId="0" fillId="0" borderId="0" xfId="0" applyNumberFormat="1"/>
    <xf numFmtId="0" fontId="3" fillId="0" borderId="0" xfId="0" applyFont="1" applyAlignment="1">
      <alignment horizontal="center"/>
    </xf>
    <xf numFmtId="43" fontId="3" fillId="0" borderId="0" xfId="0" applyNumberFormat="1" applyFont="1"/>
    <xf numFmtId="43" fontId="3" fillId="0" borderId="4" xfId="0" applyNumberFormat="1" applyFont="1" applyBorder="1"/>
    <xf numFmtId="0" fontId="3" fillId="0" borderId="2" xfId="0" applyFont="1" applyBorder="1"/>
    <xf numFmtId="0" fontId="3" fillId="0" borderId="1" xfId="0" applyFont="1" applyBorder="1"/>
    <xf numFmtId="165" fontId="8" fillId="0" borderId="0" xfId="0" applyNumberFormat="1" applyFont="1"/>
    <xf numFmtId="165" fontId="8" fillId="0" borderId="4" xfId="0" applyNumberFormat="1" applyFont="1" applyBorder="1"/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B4C45-5502-43D0-982B-32273B57C63F}">
  <sheetPr>
    <pageSetUpPr fitToPage="1"/>
  </sheetPr>
  <dimension ref="B1:K86"/>
  <sheetViews>
    <sheetView showGridLines="0" tabSelected="1" topLeftCell="A2" zoomScaleNormal="100" workbookViewId="0">
      <pane xSplit="1" ySplit="4" topLeftCell="B6" activePane="bottomRight" state="frozen"/>
      <selection activeCell="A2" sqref="A2"/>
      <selection pane="topRight" activeCell="B2" sqref="B2"/>
      <selection pane="bottomLeft" activeCell="A6" sqref="A6"/>
      <selection pane="bottomRight"/>
    </sheetView>
  </sheetViews>
  <sheetFormatPr defaultRowHeight="15" x14ac:dyDescent="0.25"/>
  <cols>
    <col min="2" max="2" width="77.85546875" bestFit="1" customWidth="1"/>
    <col min="3" max="7" width="15.28515625" customWidth="1"/>
    <col min="8" max="8" width="9.85546875" customWidth="1"/>
  </cols>
  <sheetData>
    <row r="1" spans="2:7" ht="15.75" thickBot="1" x14ac:dyDescent="0.3"/>
    <row r="2" spans="2:7" x14ac:dyDescent="0.25">
      <c r="B2" s="75" t="s">
        <v>54</v>
      </c>
      <c r="C2" s="76"/>
      <c r="D2" s="76"/>
      <c r="E2" s="76"/>
      <c r="F2" s="76"/>
      <c r="G2" s="77"/>
    </row>
    <row r="3" spans="2:7" x14ac:dyDescent="0.25">
      <c r="B3" s="78" t="s">
        <v>64</v>
      </c>
      <c r="C3" s="79"/>
      <c r="D3" s="79"/>
      <c r="E3" s="79"/>
      <c r="F3" s="79"/>
      <c r="G3" s="80"/>
    </row>
    <row r="4" spans="2:7" ht="15.75" thickBot="1" x14ac:dyDescent="0.3">
      <c r="B4" s="3"/>
      <c r="C4" s="68"/>
      <c r="D4" s="68"/>
      <c r="E4" s="68"/>
      <c r="F4" s="68"/>
      <c r="G4" s="69"/>
    </row>
    <row r="5" spans="2:7" s="41" customFormat="1" ht="17.25" customHeight="1" x14ac:dyDescent="0.25">
      <c r="B5" s="44"/>
      <c r="C5" s="43" t="s">
        <v>66</v>
      </c>
      <c r="D5" s="43" t="s">
        <v>65</v>
      </c>
      <c r="E5" s="43" t="s">
        <v>61</v>
      </c>
      <c r="F5" s="43" t="s">
        <v>67</v>
      </c>
      <c r="G5" s="42" t="s">
        <v>62</v>
      </c>
    </row>
    <row r="6" spans="2:7" x14ac:dyDescent="0.25">
      <c r="B6" s="81" t="s">
        <v>53</v>
      </c>
      <c r="C6" s="82"/>
      <c r="D6" s="82"/>
      <c r="E6" s="82"/>
      <c r="F6" s="82"/>
      <c r="G6" s="83"/>
    </row>
    <row r="7" spans="2:7" x14ac:dyDescent="0.25">
      <c r="B7" s="5" t="s">
        <v>52</v>
      </c>
      <c r="C7" s="28">
        <v>24</v>
      </c>
      <c r="D7" s="28">
        <v>24</v>
      </c>
      <c r="E7" s="57">
        <v>23</v>
      </c>
      <c r="F7" s="57">
        <f>C7</f>
        <v>24</v>
      </c>
      <c r="G7" s="37">
        <f>E7</f>
        <v>23</v>
      </c>
    </row>
    <row r="8" spans="2:7" ht="30" x14ac:dyDescent="0.25">
      <c r="B8" s="20" t="s">
        <v>51</v>
      </c>
      <c r="C8" s="58">
        <v>21442.917788335966</v>
      </c>
      <c r="D8" s="58">
        <v>19072.527351116798</v>
      </c>
      <c r="E8" s="28">
        <v>14824.82175111061</v>
      </c>
      <c r="F8" s="28">
        <v>21442.917788335966</v>
      </c>
      <c r="G8" s="27">
        <v>14824.82175111061</v>
      </c>
    </row>
    <row r="9" spans="2:7" ht="30" x14ac:dyDescent="0.25">
      <c r="B9" s="20" t="s">
        <v>50</v>
      </c>
      <c r="C9" s="59">
        <v>0.32366330778609503</v>
      </c>
      <c r="D9" s="59">
        <v>0.32336297875660724</v>
      </c>
      <c r="E9" s="40">
        <v>0.31541390143796849</v>
      </c>
      <c r="F9" s="40">
        <v>0.32366330778609503</v>
      </c>
      <c r="G9" s="39">
        <v>0.31541390143796849</v>
      </c>
    </row>
    <row r="10" spans="2:7" ht="30" x14ac:dyDescent="0.25">
      <c r="B10" s="20" t="s">
        <v>49</v>
      </c>
      <c r="C10" s="58">
        <v>21442.917788335966</v>
      </c>
      <c r="D10" s="58">
        <v>19072.527351116798</v>
      </c>
      <c r="E10" s="28">
        <v>14824.82175111061</v>
      </c>
      <c r="F10" s="28">
        <v>20257.722569726378</v>
      </c>
      <c r="G10" s="27">
        <v>14159.300124022804</v>
      </c>
    </row>
    <row r="11" spans="2:7" ht="30" x14ac:dyDescent="0.25">
      <c r="B11" s="20" t="s">
        <v>48</v>
      </c>
      <c r="C11" s="59">
        <v>0.32366330778609503</v>
      </c>
      <c r="D11" s="59">
        <v>0.32336297875660724</v>
      </c>
      <c r="E11" s="40">
        <v>0.31541390143796849</v>
      </c>
      <c r="F11" s="40">
        <v>0.32352185930859012</v>
      </c>
      <c r="G11" s="39">
        <v>0.31429994773580561</v>
      </c>
    </row>
    <row r="12" spans="2:7" ht="30" x14ac:dyDescent="0.25">
      <c r="B12" s="20" t="s">
        <v>47</v>
      </c>
      <c r="C12" s="28">
        <v>12834.332639274169</v>
      </c>
      <c r="D12" s="28">
        <v>11175.407331207462</v>
      </c>
      <c r="E12" s="28">
        <v>8215.4514459285783</v>
      </c>
      <c r="F12" s="28">
        <v>12834.332639274169</v>
      </c>
      <c r="G12" s="27">
        <v>8215.4514459285783</v>
      </c>
    </row>
    <row r="13" spans="2:7" ht="30" x14ac:dyDescent="0.25">
      <c r="B13" s="20" t="s">
        <v>46</v>
      </c>
      <c r="C13" s="59">
        <v>0.33407323176964809</v>
      </c>
      <c r="D13" s="59">
        <v>0.33391018415584894</v>
      </c>
      <c r="E13" s="59">
        <v>0.3398902660165275</v>
      </c>
      <c r="F13" s="59">
        <v>0.33407323176964809</v>
      </c>
      <c r="G13" s="36">
        <v>0.3398902660165275</v>
      </c>
    </row>
    <row r="14" spans="2:7" ht="30" x14ac:dyDescent="0.25">
      <c r="B14" s="20" t="s">
        <v>45</v>
      </c>
      <c r="C14" s="28">
        <v>12834.332639274169</v>
      </c>
      <c r="D14" s="28">
        <v>11175.407331207462</v>
      </c>
      <c r="E14" s="28">
        <v>8215.4514459285783</v>
      </c>
      <c r="F14" s="28">
        <v>12004.869985240814</v>
      </c>
      <c r="G14" s="27">
        <v>7797.0995671120527</v>
      </c>
    </row>
    <row r="15" spans="2:7" ht="30" x14ac:dyDescent="0.25">
      <c r="B15" s="20" t="s">
        <v>44</v>
      </c>
      <c r="C15" s="59">
        <v>0.33407323176964809</v>
      </c>
      <c r="D15" s="59">
        <v>0.33391018415584894</v>
      </c>
      <c r="E15" s="59">
        <v>0.3398902660165275</v>
      </c>
      <c r="F15" s="59">
        <v>0.33399732095178986</v>
      </c>
      <c r="G15" s="36">
        <v>0.34173439520555998</v>
      </c>
    </row>
    <row r="16" spans="2:7" ht="30" x14ac:dyDescent="0.25">
      <c r="B16" s="20" t="s">
        <v>43</v>
      </c>
      <c r="C16" s="59">
        <f>C12/C8</f>
        <v>0.59853480603537546</v>
      </c>
      <c r="D16" s="59">
        <f>D12/D8</f>
        <v>0.58594265591933115</v>
      </c>
      <c r="E16" s="59">
        <f>E12/E8</f>
        <v>0.55416864930015852</v>
      </c>
      <c r="F16" s="59">
        <f>F12/F8</f>
        <v>0.59853480603537546</v>
      </c>
      <c r="G16" s="36">
        <f>G12/G8</f>
        <v>0.55416864930015852</v>
      </c>
    </row>
    <row r="17" spans="2:9" ht="30" x14ac:dyDescent="0.25">
      <c r="B17" s="20" t="s">
        <v>42</v>
      </c>
      <c r="C17" s="28">
        <v>278.07555146958862</v>
      </c>
      <c r="D17" s="28">
        <v>244.55525510183915</v>
      </c>
      <c r="E17" s="28">
        <v>187.98990000000006</v>
      </c>
      <c r="F17" s="28">
        <v>522.6308065714278</v>
      </c>
      <c r="G17" s="27">
        <v>362.05760000000004</v>
      </c>
    </row>
    <row r="18" spans="2:9" ht="30" x14ac:dyDescent="0.25">
      <c r="B18" s="20" t="s">
        <v>41</v>
      </c>
      <c r="C18" s="28">
        <v>4299.2153461575808</v>
      </c>
      <c r="D18" s="28">
        <v>3733.2481139254833</v>
      </c>
      <c r="E18" s="28">
        <v>2675.9949333333334</v>
      </c>
      <c r="F18" s="28">
        <v>4299.2153461575808</v>
      </c>
      <c r="G18" s="27">
        <v>2675.9949333333334</v>
      </c>
    </row>
    <row r="19" spans="2:9" ht="30" x14ac:dyDescent="0.25">
      <c r="B19" s="20" t="s">
        <v>40</v>
      </c>
      <c r="C19" s="40">
        <v>0.32003814455343904</v>
      </c>
      <c r="D19" s="40">
        <v>0.31792870234371173</v>
      </c>
      <c r="E19" s="40">
        <v>0.31485145517103708</v>
      </c>
      <c r="F19" s="40">
        <v>0.32003814455343904</v>
      </c>
      <c r="G19" s="39">
        <v>0.31485145517103708</v>
      </c>
    </row>
    <row r="20" spans="2:9" ht="30" x14ac:dyDescent="0.25">
      <c r="B20" s="20" t="s">
        <v>39</v>
      </c>
      <c r="C20" s="28">
        <v>42.523327999999999</v>
      </c>
      <c r="D20" s="28">
        <v>39.098417999999995</v>
      </c>
      <c r="E20" s="28">
        <v>30.782496999999999</v>
      </c>
      <c r="F20" s="28">
        <v>42.523327999999999</v>
      </c>
      <c r="G20" s="27">
        <v>30.782496999999999</v>
      </c>
    </row>
    <row r="21" spans="2:9" s="29" customFormat="1" ht="30" x14ac:dyDescent="0.25">
      <c r="B21" s="25" t="s">
        <v>55</v>
      </c>
      <c r="C21" s="23">
        <v>125.169793</v>
      </c>
      <c r="D21" s="23">
        <v>109.44878299999999</v>
      </c>
      <c r="E21" s="70">
        <v>81.643170999999995</v>
      </c>
      <c r="F21" s="70">
        <f>C21+D21</f>
        <v>234.61857599999999</v>
      </c>
      <c r="G21" s="71">
        <v>156.12854499999997</v>
      </c>
    </row>
    <row r="22" spans="2:9" ht="30" x14ac:dyDescent="0.25">
      <c r="B22" s="20" t="s">
        <v>38</v>
      </c>
      <c r="C22" s="28">
        <v>92.876211999999995</v>
      </c>
      <c r="D22" s="28">
        <v>84.692960999999997</v>
      </c>
      <c r="E22" s="28">
        <v>71.427277000000004</v>
      </c>
      <c r="F22" s="28">
        <v>92.876211999999995</v>
      </c>
      <c r="G22" s="27">
        <v>71.427277000000004</v>
      </c>
    </row>
    <row r="23" spans="2:9" ht="15.75" customHeight="1" x14ac:dyDescent="0.25">
      <c r="B23" s="5"/>
      <c r="G23" s="4"/>
    </row>
    <row r="24" spans="2:9" ht="15" customHeight="1" x14ac:dyDescent="0.25">
      <c r="B24" s="81" t="s">
        <v>37</v>
      </c>
      <c r="C24" s="82"/>
      <c r="D24" s="82"/>
      <c r="E24" s="82"/>
      <c r="F24" s="82"/>
      <c r="G24" s="83"/>
    </row>
    <row r="25" spans="2:9" x14ac:dyDescent="0.25">
      <c r="B25" s="5" t="s">
        <v>36</v>
      </c>
      <c r="C25" s="17">
        <v>6677</v>
      </c>
      <c r="D25" s="17">
        <v>6319</v>
      </c>
      <c r="E25" s="17">
        <v>5693</v>
      </c>
      <c r="F25" s="17">
        <f>C25</f>
        <v>6677</v>
      </c>
      <c r="G25" s="16">
        <f>E25</f>
        <v>5693</v>
      </c>
      <c r="I25" s="21"/>
    </row>
    <row r="26" spans="2:9" ht="30" x14ac:dyDescent="0.25">
      <c r="B26" s="25" t="s">
        <v>35</v>
      </c>
      <c r="C26" s="17">
        <v>148.14357099999998</v>
      </c>
      <c r="D26" s="17">
        <v>136.65842799999999</v>
      </c>
      <c r="E26" s="58">
        <v>113.88677</v>
      </c>
      <c r="F26" s="58">
        <f>C26</f>
        <v>148.14357099999998</v>
      </c>
      <c r="G26" s="38">
        <f>E26</f>
        <v>113.88677</v>
      </c>
    </row>
    <row r="27" spans="2:9" ht="30" x14ac:dyDescent="0.25">
      <c r="B27" s="20" t="s">
        <v>56</v>
      </c>
      <c r="C27" s="17">
        <v>0.79023700000000008</v>
      </c>
      <c r="D27" s="17">
        <v>0.67153000000000007</v>
      </c>
      <c r="E27" s="23">
        <v>0.87450299999999992</v>
      </c>
      <c r="F27" s="23">
        <f>C27+D27</f>
        <v>1.461767</v>
      </c>
      <c r="G27" s="22">
        <v>1.620333</v>
      </c>
    </row>
    <row r="28" spans="2:9" ht="30" x14ac:dyDescent="0.25">
      <c r="B28" s="20" t="s">
        <v>57</v>
      </c>
      <c r="C28" s="17">
        <v>5</v>
      </c>
      <c r="D28" s="17">
        <v>5</v>
      </c>
      <c r="E28" s="57">
        <v>10</v>
      </c>
      <c r="F28" s="57">
        <f>C28+D28</f>
        <v>10</v>
      </c>
      <c r="G28" s="37">
        <v>14</v>
      </c>
    </row>
    <row r="29" spans="2:9" ht="30" x14ac:dyDescent="0.25">
      <c r="B29" s="20" t="s">
        <v>34</v>
      </c>
      <c r="C29" s="59">
        <v>0.19230769230769232</v>
      </c>
      <c r="D29" s="59">
        <v>0.33333333333333331</v>
      </c>
      <c r="E29" s="59">
        <v>0.4</v>
      </c>
      <c r="F29" s="59">
        <v>0.24390243902439024</v>
      </c>
      <c r="G29" s="36">
        <v>0.4375</v>
      </c>
    </row>
    <row r="30" spans="2:9" ht="30" x14ac:dyDescent="0.25">
      <c r="B30" s="20" t="s">
        <v>33</v>
      </c>
      <c r="C30" s="59">
        <v>0.34401181585947566</v>
      </c>
      <c r="D30" s="59">
        <v>0.26252998803935257</v>
      </c>
      <c r="E30" s="59">
        <v>0.45055415751994432</v>
      </c>
      <c r="F30" s="59">
        <v>0.30151724933656399</v>
      </c>
      <c r="G30" s="36">
        <v>0.58081458389807539</v>
      </c>
    </row>
    <row r="31" spans="2:9" ht="30" x14ac:dyDescent="0.25">
      <c r="B31" s="20" t="s">
        <v>32</v>
      </c>
      <c r="C31" s="59">
        <v>0.48205200587770869</v>
      </c>
      <c r="D31" s="59">
        <v>0.46410084428377618</v>
      </c>
      <c r="E31" s="60">
        <v>0.47346015681128861</v>
      </c>
      <c r="F31" s="59">
        <v>0.48228511820113895</v>
      </c>
      <c r="G31" s="36">
        <v>0.47346015681128861</v>
      </c>
    </row>
    <row r="32" spans="2:9" ht="15" customHeight="1" x14ac:dyDescent="0.25">
      <c r="B32" s="11"/>
      <c r="C32" s="61"/>
      <c r="D32" s="61"/>
      <c r="E32" s="61"/>
      <c r="F32" s="61"/>
      <c r="G32" s="26"/>
    </row>
    <row r="33" spans="2:11" ht="15.75" customHeight="1" x14ac:dyDescent="0.25">
      <c r="B33" s="72" t="s">
        <v>31</v>
      </c>
      <c r="C33" s="73"/>
      <c r="D33" s="73"/>
      <c r="E33" s="73"/>
      <c r="F33" s="73"/>
      <c r="G33" s="74"/>
    </row>
    <row r="34" spans="2:11" s="34" customFormat="1" ht="15" customHeight="1" x14ac:dyDescent="0.25">
      <c r="B34" s="35" t="s">
        <v>30</v>
      </c>
      <c r="C34" s="23">
        <v>66</v>
      </c>
      <c r="D34" s="23">
        <v>60</v>
      </c>
      <c r="E34" s="23">
        <v>50</v>
      </c>
      <c r="F34" s="23">
        <f>C34</f>
        <v>66</v>
      </c>
      <c r="G34" s="22">
        <f>E34</f>
        <v>50</v>
      </c>
    </row>
    <row r="35" spans="2:11" s="29" customFormat="1" ht="30" x14ac:dyDescent="0.25">
      <c r="B35" s="25" t="s">
        <v>29</v>
      </c>
      <c r="C35" s="33">
        <v>717.65252851793889</v>
      </c>
      <c r="D35" s="33">
        <v>646.73224687815059</v>
      </c>
      <c r="E35" s="33">
        <v>562.71936000000005</v>
      </c>
      <c r="F35" s="33">
        <f>C35</f>
        <v>717.65252851793889</v>
      </c>
      <c r="G35" s="32">
        <f>E35</f>
        <v>562.71936000000005</v>
      </c>
      <c r="H35" s="31"/>
      <c r="I35" s="30"/>
      <c r="J35" s="31"/>
      <c r="K35" s="30"/>
    </row>
    <row r="36" spans="2:11" ht="30" x14ac:dyDescent="0.25">
      <c r="B36" s="20" t="s">
        <v>58</v>
      </c>
      <c r="C36" s="17">
        <v>1.2207570000000001</v>
      </c>
      <c r="D36" s="17">
        <v>0.99729299999999999</v>
      </c>
      <c r="E36" s="28">
        <v>0.75509999999999999</v>
      </c>
      <c r="F36" s="28">
        <f>C36+D36</f>
        <v>2.2180499999999999</v>
      </c>
      <c r="G36" s="27">
        <v>1.7192959999999999</v>
      </c>
    </row>
    <row r="37" spans="2:11" ht="15" customHeight="1" x14ac:dyDescent="0.25">
      <c r="B37" s="5"/>
      <c r="G37" s="4"/>
    </row>
    <row r="38" spans="2:11" x14ac:dyDescent="0.25">
      <c r="B38" s="72" t="s">
        <v>28</v>
      </c>
      <c r="C38" s="73"/>
      <c r="D38" s="73"/>
      <c r="E38" s="73"/>
      <c r="F38" s="73"/>
      <c r="G38" s="74"/>
    </row>
    <row r="39" spans="2:11" ht="30" x14ac:dyDescent="0.25">
      <c r="B39" s="25" t="s">
        <v>27</v>
      </c>
      <c r="C39" s="17">
        <v>526</v>
      </c>
      <c r="D39" s="17">
        <v>489</v>
      </c>
      <c r="E39" s="57">
        <v>434</v>
      </c>
      <c r="F39" s="62">
        <f>C39</f>
        <v>526</v>
      </c>
      <c r="G39" s="24">
        <f>E39</f>
        <v>434</v>
      </c>
    </row>
    <row r="40" spans="2:11" ht="30" x14ac:dyDescent="0.25">
      <c r="B40" s="20" t="s">
        <v>26</v>
      </c>
      <c r="C40" s="56">
        <v>0.37517831669044222</v>
      </c>
      <c r="D40" s="56">
        <v>0.36168639053254437</v>
      </c>
      <c r="E40" s="59">
        <v>0.37189374464438729</v>
      </c>
      <c r="F40" s="49">
        <f>C40</f>
        <v>0.37517831669044222</v>
      </c>
      <c r="G40" s="63">
        <f>E40</f>
        <v>0.37189374464438729</v>
      </c>
    </row>
    <row r="41" spans="2:11" ht="30" x14ac:dyDescent="0.25">
      <c r="B41" s="20" t="s">
        <v>21</v>
      </c>
      <c r="C41" s="58">
        <v>1309.5</v>
      </c>
      <c r="D41" s="58">
        <v>1164.49</v>
      </c>
      <c r="E41" s="23">
        <v>844.20502089445154</v>
      </c>
      <c r="F41" s="23">
        <f>C41</f>
        <v>1309.5</v>
      </c>
      <c r="G41" s="22">
        <f>E41</f>
        <v>844.20502089445154</v>
      </c>
    </row>
    <row r="42" spans="2:11" x14ac:dyDescent="0.25">
      <c r="B42" s="5"/>
      <c r="G42" s="4"/>
    </row>
    <row r="43" spans="2:11" x14ac:dyDescent="0.25">
      <c r="B43" s="72" t="s">
        <v>25</v>
      </c>
      <c r="C43" s="73"/>
      <c r="D43" s="73"/>
      <c r="E43" s="73"/>
      <c r="F43" s="73"/>
      <c r="G43" s="74"/>
    </row>
    <row r="44" spans="2:11" x14ac:dyDescent="0.25">
      <c r="B44" s="5" t="s">
        <v>24</v>
      </c>
      <c r="C44" s="64">
        <v>1374047</v>
      </c>
      <c r="D44" s="64">
        <v>1263644</v>
      </c>
      <c r="E44" s="50">
        <v>1043874</v>
      </c>
      <c r="F44" s="50">
        <f>C44</f>
        <v>1374047</v>
      </c>
      <c r="G44" s="51">
        <f>E44</f>
        <v>1043874</v>
      </c>
      <c r="H44" s="21"/>
    </row>
    <row r="45" spans="2:11" ht="30" x14ac:dyDescent="0.25">
      <c r="B45" s="20" t="s">
        <v>23</v>
      </c>
      <c r="C45" s="56">
        <v>8.9082300218218238E-2</v>
      </c>
      <c r="D45" s="56">
        <v>8.4115235190948781E-2</v>
      </c>
      <c r="E45" s="52">
        <v>7.6670877708409815E-2</v>
      </c>
      <c r="F45" s="52">
        <f>C45</f>
        <v>8.9082300218218238E-2</v>
      </c>
      <c r="G45" s="53">
        <f>E45</f>
        <v>7.6670877708409815E-2</v>
      </c>
      <c r="H45" s="21"/>
    </row>
    <row r="46" spans="2:11" ht="30" x14ac:dyDescent="0.25">
      <c r="B46" s="20" t="s">
        <v>22</v>
      </c>
      <c r="C46" s="17">
        <v>2695</v>
      </c>
      <c r="D46" s="17">
        <v>2481</v>
      </c>
      <c r="E46" s="54">
        <v>2177</v>
      </c>
      <c r="F46" s="54">
        <f>C46</f>
        <v>2695</v>
      </c>
      <c r="G46" s="55">
        <f>E46</f>
        <v>2177</v>
      </c>
    </row>
    <row r="47" spans="2:11" ht="30" x14ac:dyDescent="0.25">
      <c r="B47" s="20" t="s">
        <v>21</v>
      </c>
      <c r="C47" s="17">
        <v>481.04201121348189</v>
      </c>
      <c r="D47" s="17">
        <v>440.63441656519899</v>
      </c>
      <c r="E47" s="17">
        <v>346.41575326271925</v>
      </c>
      <c r="F47" s="28">
        <f>C47</f>
        <v>481.04201121348189</v>
      </c>
      <c r="G47" s="27">
        <f>E47</f>
        <v>346.41575326271925</v>
      </c>
    </row>
    <row r="48" spans="2:11" x14ac:dyDescent="0.25">
      <c r="B48" s="20" t="s">
        <v>68</v>
      </c>
      <c r="C48" s="17">
        <v>94</v>
      </c>
      <c r="D48" s="17">
        <v>94</v>
      </c>
      <c r="E48" s="17">
        <v>93</v>
      </c>
      <c r="F48" s="28">
        <f>C48</f>
        <v>94</v>
      </c>
      <c r="G48" s="27">
        <f>E48</f>
        <v>93</v>
      </c>
    </row>
    <row r="49" spans="2:7" ht="15.75" thickBot="1" x14ac:dyDescent="0.3">
      <c r="B49" s="3"/>
      <c r="C49" s="2"/>
      <c r="D49" s="2"/>
      <c r="E49" s="2"/>
      <c r="F49" s="2"/>
      <c r="G49" s="1"/>
    </row>
    <row r="50" spans="2:7" x14ac:dyDescent="0.25">
      <c r="B50" s="19" t="s">
        <v>20</v>
      </c>
      <c r="C50" s="45"/>
      <c r="D50" s="45"/>
      <c r="E50" s="45"/>
      <c r="F50" s="45"/>
      <c r="G50" s="46"/>
    </row>
    <row r="51" spans="2:7" x14ac:dyDescent="0.25">
      <c r="B51" s="18"/>
      <c r="C51" s="65"/>
      <c r="D51" s="65"/>
      <c r="E51" s="65"/>
      <c r="F51" s="65"/>
      <c r="G51" s="47"/>
    </row>
    <row r="52" spans="2:7" x14ac:dyDescent="0.25">
      <c r="B52" s="5"/>
      <c r="C52" s="65" t="s">
        <v>61</v>
      </c>
      <c r="D52" s="65" t="s">
        <v>65</v>
      </c>
      <c r="E52" s="65" t="s">
        <v>61</v>
      </c>
      <c r="F52" s="65" t="s">
        <v>67</v>
      </c>
      <c r="G52" s="47" t="s">
        <v>62</v>
      </c>
    </row>
    <row r="53" spans="2:7" x14ac:dyDescent="0.25">
      <c r="B53" s="5" t="s">
        <v>19</v>
      </c>
      <c r="C53" s="17">
        <v>1963.3094895542913</v>
      </c>
      <c r="D53" s="17">
        <v>1717.791112009666</v>
      </c>
      <c r="E53" s="17">
        <v>1408.5596509902816</v>
      </c>
      <c r="F53" s="17">
        <v>3681.1006015639578</v>
      </c>
      <c r="G53" s="16">
        <v>2688.8547018730178</v>
      </c>
    </row>
    <row r="54" spans="2:7" x14ac:dyDescent="0.25">
      <c r="B54" s="5" t="s">
        <v>18</v>
      </c>
      <c r="C54" s="17">
        <v>367.4397988300002</v>
      </c>
      <c r="D54" s="17">
        <v>243.14434828000017</v>
      </c>
      <c r="E54" s="17">
        <v>291.21067236999994</v>
      </c>
      <c r="F54" s="17">
        <v>610.58414711000034</v>
      </c>
      <c r="G54" s="16">
        <v>491.09927517000006</v>
      </c>
    </row>
    <row r="55" spans="2:7" x14ac:dyDescent="0.25">
      <c r="B55" s="5" t="s">
        <v>17</v>
      </c>
      <c r="C55" s="17">
        <v>321.54454113168703</v>
      </c>
      <c r="D55" s="17">
        <v>271.93235004395945</v>
      </c>
      <c r="E55" s="17">
        <v>223.26191989091953</v>
      </c>
      <c r="F55" s="17">
        <v>593.37689117564639</v>
      </c>
      <c r="G55" s="16">
        <v>396.91607972233919</v>
      </c>
    </row>
    <row r="56" spans="2:7" s="41" customFormat="1" x14ac:dyDescent="0.25">
      <c r="B56" s="5" t="s">
        <v>16</v>
      </c>
      <c r="C56" s="17">
        <v>79.736188119999994</v>
      </c>
      <c r="D56" s="17">
        <v>92.445440740000009</v>
      </c>
      <c r="E56" s="17">
        <v>89.212209220000005</v>
      </c>
      <c r="F56" s="17">
        <v>172.18162886000002</v>
      </c>
      <c r="G56" s="16">
        <v>185.87020328999998</v>
      </c>
    </row>
    <row r="57" spans="2:7" x14ac:dyDescent="0.25">
      <c r="B57" s="13" t="s">
        <v>60</v>
      </c>
      <c r="C57" s="15">
        <f t="shared" ref="C57" si="0">SUM(C53:C56)</f>
        <v>2732.0300176359783</v>
      </c>
      <c r="D57" s="15">
        <f>SUM(D53:D56)</f>
        <v>2325.3132510736255</v>
      </c>
      <c r="E57" s="15">
        <f t="shared" ref="E57:G57" si="1">SUM(E53:E56)</f>
        <v>2012.2444524712009</v>
      </c>
      <c r="F57" s="15">
        <f>SUM(F53:F56)+0.1</f>
        <v>5057.3432687096047</v>
      </c>
      <c r="G57" s="14">
        <f t="shared" si="1"/>
        <v>3762.7402600553569</v>
      </c>
    </row>
    <row r="58" spans="2:7" x14ac:dyDescent="0.25">
      <c r="B58" s="5" t="s">
        <v>63</v>
      </c>
      <c r="C58" s="17">
        <v>72.658675419999994</v>
      </c>
      <c r="D58" s="17">
        <v>50.335809769999997</v>
      </c>
      <c r="E58" s="17">
        <v>77.381213030000012</v>
      </c>
      <c r="F58" s="17">
        <v>122.99448519000001</v>
      </c>
      <c r="G58" s="16">
        <v>141.93488249000001</v>
      </c>
    </row>
    <row r="59" spans="2:7" x14ac:dyDescent="0.25">
      <c r="B59" s="13" t="s">
        <v>15</v>
      </c>
      <c r="C59" s="15">
        <f t="shared" ref="C59" si="2">C57+C58</f>
        <v>2804.6886930559781</v>
      </c>
      <c r="D59" s="15">
        <f>D57+D58</f>
        <v>2375.6490608436256</v>
      </c>
      <c r="E59" s="15">
        <f>E57+E58+0.1</f>
        <v>2089.7256655012006</v>
      </c>
      <c r="F59" s="15">
        <f>F57+F58+0.1</f>
        <v>5180.437753899605</v>
      </c>
      <c r="G59" s="14">
        <f>G57+G58+0.1</f>
        <v>3904.7751425453566</v>
      </c>
    </row>
    <row r="60" spans="2:7" x14ac:dyDescent="0.25">
      <c r="B60" s="5"/>
      <c r="C60" s="58"/>
      <c r="D60" s="58"/>
      <c r="E60" s="58"/>
      <c r="F60" s="58"/>
      <c r="G60" s="38"/>
    </row>
    <row r="61" spans="2:7" x14ac:dyDescent="0.25">
      <c r="B61" s="5" t="s">
        <v>14</v>
      </c>
      <c r="C61" s="17">
        <v>1017.5099999999999</v>
      </c>
      <c r="D61" s="17">
        <v>958.36</v>
      </c>
      <c r="E61" s="17">
        <v>759.76</v>
      </c>
      <c r="F61" s="17">
        <v>1975.87</v>
      </c>
      <c r="G61" s="16">
        <v>1515.47</v>
      </c>
    </row>
    <row r="62" spans="2:7" x14ac:dyDescent="0.25">
      <c r="B62" s="5" t="s">
        <v>13</v>
      </c>
      <c r="C62" s="17">
        <v>521.87</v>
      </c>
      <c r="D62" s="17">
        <v>420.63</v>
      </c>
      <c r="E62" s="17">
        <v>393.3</v>
      </c>
      <c r="F62" s="17">
        <v>942.5</v>
      </c>
      <c r="G62" s="16">
        <v>748.34</v>
      </c>
    </row>
    <row r="63" spans="2:7" x14ac:dyDescent="0.25">
      <c r="B63" s="13" t="s">
        <v>12</v>
      </c>
      <c r="C63" s="15">
        <f t="shared" ref="C63" si="3">C61+C62</f>
        <v>1539.3799999999999</v>
      </c>
      <c r="D63" s="15">
        <f>D61+D62</f>
        <v>1378.99</v>
      </c>
      <c r="E63" s="15">
        <f t="shared" ref="E63:G63" si="4">E61+E62</f>
        <v>1153.06</v>
      </c>
      <c r="F63" s="15">
        <f t="shared" si="4"/>
        <v>2918.37</v>
      </c>
      <c r="G63" s="14">
        <f t="shared" si="4"/>
        <v>2263.81</v>
      </c>
    </row>
    <row r="64" spans="2:7" x14ac:dyDescent="0.25">
      <c r="B64" s="5"/>
      <c r="C64" s="58"/>
      <c r="D64" s="58"/>
      <c r="E64" s="58"/>
      <c r="F64" s="58"/>
      <c r="G64" s="38"/>
    </row>
    <row r="65" spans="2:7" x14ac:dyDescent="0.25">
      <c r="B65" s="13" t="s">
        <v>11</v>
      </c>
      <c r="C65" s="15">
        <v>1265.3600000000001</v>
      </c>
      <c r="D65" s="15">
        <v>996.62999999999977</v>
      </c>
      <c r="E65" s="15">
        <v>936.66000000000031</v>
      </c>
      <c r="F65" s="15">
        <v>2261.9899999999998</v>
      </c>
      <c r="G65" s="14">
        <v>1640.9399999999996</v>
      </c>
    </row>
    <row r="66" spans="2:7" x14ac:dyDescent="0.25">
      <c r="B66" s="11" t="s">
        <v>7</v>
      </c>
      <c r="C66" s="12">
        <v>0.45115055227935574</v>
      </c>
      <c r="D66" s="12">
        <v>0.41952416632289669</v>
      </c>
      <c r="E66" s="12">
        <v>0.44822272840380539</v>
      </c>
      <c r="F66" s="12">
        <v>0.43664726003598203</v>
      </c>
      <c r="G66" s="8">
        <v>0.42024201293296615</v>
      </c>
    </row>
    <row r="67" spans="2:7" x14ac:dyDescent="0.25">
      <c r="B67" s="5"/>
      <c r="G67" s="4"/>
    </row>
    <row r="68" spans="2:7" x14ac:dyDescent="0.25">
      <c r="B68" s="13" t="s">
        <v>10</v>
      </c>
      <c r="C68" s="15">
        <v>1194.7</v>
      </c>
      <c r="D68" s="15">
        <v>918.06</v>
      </c>
      <c r="E68" s="15">
        <v>841.91999999999985</v>
      </c>
      <c r="F68" s="15">
        <v>2112.6999999999998</v>
      </c>
      <c r="G68" s="14">
        <v>1445.5499999999997</v>
      </c>
    </row>
    <row r="69" spans="2:7" x14ac:dyDescent="0.25">
      <c r="B69" s="11" t="s">
        <v>7</v>
      </c>
      <c r="C69" s="12">
        <v>0.42599999999999999</v>
      </c>
      <c r="D69" s="12">
        <v>0.38645069497646928</v>
      </c>
      <c r="E69" s="12">
        <v>0.40288651111153634</v>
      </c>
      <c r="F69" s="12">
        <v>0.40799999999999997</v>
      </c>
      <c r="G69" s="8">
        <v>0.37020295793584729</v>
      </c>
    </row>
    <row r="70" spans="2:7" x14ac:dyDescent="0.25">
      <c r="B70" s="11"/>
      <c r="C70" s="12"/>
      <c r="D70" s="12"/>
      <c r="E70" s="12"/>
      <c r="F70" s="12"/>
      <c r="G70" s="8"/>
    </row>
    <row r="71" spans="2:7" x14ac:dyDescent="0.25">
      <c r="B71" s="5" t="s">
        <v>59</v>
      </c>
      <c r="C71" s="17">
        <v>0</v>
      </c>
      <c r="D71" s="17">
        <v>0</v>
      </c>
      <c r="E71" s="17">
        <v>-4.8000000000000007</v>
      </c>
      <c r="F71" s="17">
        <v>0</v>
      </c>
      <c r="G71" s="16">
        <v>-9.9</v>
      </c>
    </row>
    <row r="72" spans="2:7" x14ac:dyDescent="0.25">
      <c r="B72" s="5" t="s">
        <v>9</v>
      </c>
      <c r="C72" s="17">
        <v>301.45999999999998</v>
      </c>
      <c r="D72" s="17">
        <v>237.34</v>
      </c>
      <c r="E72" s="17">
        <v>223.32999999999996</v>
      </c>
      <c r="F72" s="17">
        <v>538.79999999999995</v>
      </c>
      <c r="G72" s="16">
        <v>388.11</v>
      </c>
    </row>
    <row r="73" spans="2:7" x14ac:dyDescent="0.25">
      <c r="B73" s="13" t="s">
        <v>8</v>
      </c>
      <c r="C73" s="15">
        <v>893.22</v>
      </c>
      <c r="D73" s="15">
        <v>680.72</v>
      </c>
      <c r="E73" s="15">
        <v>613.79</v>
      </c>
      <c r="F73" s="15">
        <v>1573.94</v>
      </c>
      <c r="G73" s="14">
        <v>1047.54</v>
      </c>
    </row>
    <row r="74" spans="2:7" x14ac:dyDescent="0.25">
      <c r="B74" s="11" t="s">
        <v>7</v>
      </c>
      <c r="C74" s="12">
        <v>0.31846802199134328</v>
      </c>
      <c r="D74" s="12">
        <v>0.28654414426549701</v>
      </c>
      <c r="E74" s="12">
        <v>0.29371877572114918</v>
      </c>
      <c r="F74" s="12">
        <v>0.30382830536873889</v>
      </c>
      <c r="G74" s="8">
        <v>0.26827325693066134</v>
      </c>
    </row>
    <row r="75" spans="2:7" x14ac:dyDescent="0.25">
      <c r="B75" s="5"/>
      <c r="G75" s="4"/>
    </row>
    <row r="76" spans="2:7" x14ac:dyDescent="0.25">
      <c r="B76" s="13" t="s">
        <v>6</v>
      </c>
      <c r="C76" s="66">
        <v>5.1649247952562645</v>
      </c>
      <c r="D76" s="66">
        <v>3.94</v>
      </c>
      <c r="E76" s="66">
        <v>3.58</v>
      </c>
      <c r="F76" s="66">
        <v>9.114934510495539</v>
      </c>
      <c r="G76" s="67">
        <v>6.10849457570556</v>
      </c>
    </row>
    <row r="77" spans="2:7" x14ac:dyDescent="0.25">
      <c r="B77" s="5"/>
      <c r="G77" s="4"/>
    </row>
    <row r="78" spans="2:7" ht="30" x14ac:dyDescent="0.25">
      <c r="B78" s="9" t="s">
        <v>5</v>
      </c>
      <c r="C78" s="12">
        <v>7.8982505656201407E-2</v>
      </c>
      <c r="D78" s="12">
        <v>5.7674938611856866E-2</v>
      </c>
      <c r="E78" s="12">
        <v>7.2691766553533488E-2</v>
      </c>
      <c r="F78" s="12">
        <v>6.9211238326925884E-2</v>
      </c>
      <c r="G78" s="8">
        <v>6.1298042289028319E-2</v>
      </c>
    </row>
    <row r="79" spans="2:7" x14ac:dyDescent="0.25">
      <c r="B79" s="11" t="s">
        <v>4</v>
      </c>
      <c r="C79" s="48">
        <v>35.879999999999995</v>
      </c>
      <c r="D79" s="48">
        <v>31.09</v>
      </c>
      <c r="E79" s="48">
        <v>7.9</v>
      </c>
      <c r="F79" s="48">
        <f>C79+D79</f>
        <v>66.97</v>
      </c>
      <c r="G79" s="10">
        <v>16</v>
      </c>
    </row>
    <row r="80" spans="2:7" ht="30" x14ac:dyDescent="0.25">
      <c r="B80" s="9" t="s">
        <v>3</v>
      </c>
      <c r="C80" s="12">
        <v>0.30000303430824549</v>
      </c>
      <c r="D80" s="12">
        <v>0.27690829677740292</v>
      </c>
      <c r="E80" s="12">
        <v>0.32595771156409403</v>
      </c>
      <c r="F80" s="12">
        <v>0.28941220271101664</v>
      </c>
      <c r="G80" s="8">
        <v>0.31138876960803696</v>
      </c>
    </row>
    <row r="81" spans="2:7" x14ac:dyDescent="0.25">
      <c r="B81" s="5"/>
      <c r="G81" s="4"/>
    </row>
    <row r="82" spans="2:7" x14ac:dyDescent="0.25">
      <c r="B82" s="7" t="s">
        <v>2</v>
      </c>
      <c r="G82" s="4"/>
    </row>
    <row r="83" spans="2:7" x14ac:dyDescent="0.25">
      <c r="B83" s="6" t="s">
        <v>1</v>
      </c>
      <c r="G83" s="4"/>
    </row>
    <row r="84" spans="2:7" x14ac:dyDescent="0.25">
      <c r="B84" s="6" t="s">
        <v>0</v>
      </c>
      <c r="G84" s="4"/>
    </row>
    <row r="85" spans="2:7" x14ac:dyDescent="0.25">
      <c r="B85" s="5"/>
      <c r="G85" s="4"/>
    </row>
    <row r="86" spans="2:7" ht="15.75" thickBot="1" x14ac:dyDescent="0.3">
      <c r="B86" s="3"/>
      <c r="C86" s="2"/>
      <c r="D86" s="2"/>
      <c r="E86" s="2"/>
      <c r="F86" s="2"/>
      <c r="G86" s="1"/>
    </row>
  </sheetData>
  <mergeCells count="7">
    <mergeCell ref="B43:G43"/>
    <mergeCell ref="B2:G2"/>
    <mergeCell ref="B3:G3"/>
    <mergeCell ref="B6:G6"/>
    <mergeCell ref="B24:G24"/>
    <mergeCell ref="B33:G33"/>
    <mergeCell ref="B38:G38"/>
  </mergeCells>
  <pageMargins left="0.19685039370078741" right="0.19685039370078741" top="0.19685039370078741" bottom="0.19685039370078741" header="0.31496062992125984" footer="0.31496062992125984"/>
  <pageSetup paperSize="9" scale="62" orientation="portrait" r:id="rId1"/>
  <customProperties>
    <customPr name="_pios_id" r:id="rId2"/>
  </customProperties>
  <ignoredErrors>
    <ignoredError sqref="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KPIs</vt:lpstr>
      <vt:lpstr>KPIs!Print_Area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Murarka</dc:creator>
  <cp:lastModifiedBy>Ram Gattani</cp:lastModifiedBy>
  <dcterms:created xsi:type="dcterms:W3CDTF">2023-05-04T14:21:26Z</dcterms:created>
  <dcterms:modified xsi:type="dcterms:W3CDTF">2024-10-28T12:23:34Z</dcterms:modified>
</cp:coreProperties>
</file>