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9504\OneDrive - KFIN TECHNOLOGIES LIMITED\Documents\Investor Presentations\Q4FY25\280425\"/>
    </mc:Choice>
  </mc:AlternateContent>
  <xr:revisionPtr revIDLastSave="83" documentId="13_ncr:1_{FD5759FF-BE70-4BF0-AA51-D905700C4262}" xr6:coauthVersionLast="36" xr6:coauthVersionMax="47" xr10:uidLastSave="{A0B0C815-7252-4139-8AD1-1E2AE811D123}"/>
  <bookViews>
    <workbookView xWindow="-120" yWindow="-120" windowWidth="20730" windowHeight="11160" xr2:uid="{056D0418-C510-4A7C-A9CC-D06360949362}"/>
  </bookViews>
  <sheets>
    <sheet name="KPIs" sheetId="1" r:id="rId1"/>
  </sheets>
  <externalReferences>
    <externalReference r:id="rId2"/>
    <externalReference r:id="rId3"/>
  </externalReferences>
  <definedNames>
    <definedName name="_xlnm._FilterDatabase" localSheetId="0" hidden="1">KPIs!$B$5:$B$47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44167.1583217593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KPIs!$B$4:$G$47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27" i="1" l="1"/>
  <c r="C46" i="1"/>
  <c r="C45" i="1"/>
  <c r="C44" i="1"/>
  <c r="C41" i="1"/>
  <c r="C40" i="1"/>
  <c r="F36" i="1"/>
  <c r="C36" i="1"/>
  <c r="F35" i="1"/>
  <c r="C35" i="1"/>
  <c r="F31" i="1"/>
  <c r="F28" i="1"/>
  <c r="C31" i="1"/>
  <c r="C30" i="1"/>
  <c r="C29" i="1"/>
  <c r="C28" i="1"/>
  <c r="F26" i="1"/>
  <c r="C26" i="1"/>
  <c r="F25" i="1"/>
  <c r="C25" i="1"/>
  <c r="F21" i="1"/>
  <c r="F20" i="1"/>
  <c r="F19" i="1"/>
  <c r="F18" i="1"/>
  <c r="F15" i="1" l="1"/>
  <c r="F14" i="1"/>
  <c r="F13" i="1"/>
  <c r="F12" i="1"/>
  <c r="F11" i="1"/>
  <c r="F10" i="1"/>
  <c r="F9" i="1"/>
  <c r="F8" i="1"/>
  <c r="C21" i="1"/>
  <c r="C20" i="1"/>
  <c r="C19" i="1"/>
  <c r="C18" i="1"/>
  <c r="C17" i="1"/>
  <c r="C15" i="1"/>
  <c r="C14" i="1"/>
  <c r="C13" i="1"/>
  <c r="C12" i="1"/>
  <c r="C11" i="1"/>
  <c r="C10" i="1"/>
  <c r="C8" i="1"/>
  <c r="C9" i="1"/>
  <c r="G79" i="1" l="1"/>
  <c r="G78" i="1"/>
  <c r="G77" i="1"/>
  <c r="G75" i="1"/>
  <c r="G73" i="1"/>
  <c r="G72" i="1"/>
  <c r="G71" i="1"/>
  <c r="F79" i="1"/>
  <c r="F78" i="1"/>
  <c r="F77" i="1"/>
  <c r="F75" i="1"/>
  <c r="F73" i="1"/>
  <c r="F71" i="1"/>
  <c r="E79" i="1"/>
  <c r="E78" i="1"/>
  <c r="E77" i="1"/>
  <c r="E75" i="1"/>
  <c r="E73" i="1"/>
  <c r="E72" i="1"/>
  <c r="E71" i="1"/>
  <c r="D79" i="1"/>
  <c r="D78" i="1"/>
  <c r="D77" i="1"/>
  <c r="D75" i="1"/>
  <c r="D73" i="1"/>
  <c r="D72" i="1"/>
  <c r="D71" i="1"/>
  <c r="C79" i="1"/>
  <c r="C78" i="1"/>
  <c r="C77" i="1"/>
  <c r="C75" i="1"/>
  <c r="C73" i="1"/>
  <c r="C72" i="1"/>
  <c r="C71" i="1"/>
  <c r="G68" i="1"/>
  <c r="F68" i="1"/>
  <c r="E68" i="1"/>
  <c r="D68" i="1"/>
  <c r="C68" i="1"/>
  <c r="G67" i="1"/>
  <c r="F67" i="1"/>
  <c r="E67" i="1"/>
  <c r="D67" i="1"/>
  <c r="C67" i="1"/>
  <c r="G65" i="1"/>
  <c r="F65" i="1"/>
  <c r="E65" i="1"/>
  <c r="D65" i="1"/>
  <c r="C65" i="1"/>
  <c r="G64" i="1"/>
  <c r="F64" i="1"/>
  <c r="E64" i="1"/>
  <c r="D64" i="1"/>
  <c r="C64" i="1"/>
  <c r="G61" i="1"/>
  <c r="G60" i="1"/>
  <c r="F61" i="1"/>
  <c r="F60" i="1"/>
  <c r="E61" i="1"/>
  <c r="E60" i="1"/>
  <c r="D61" i="1"/>
  <c r="D60" i="1"/>
  <c r="C61" i="1"/>
  <c r="C60" i="1"/>
  <c r="G57" i="1"/>
  <c r="F57" i="1"/>
  <c r="E57" i="1"/>
  <c r="D57" i="1"/>
  <c r="C57" i="1"/>
  <c r="G55" i="1"/>
  <c r="G54" i="1"/>
  <c r="G53" i="1"/>
  <c r="F55" i="1"/>
  <c r="F54" i="1"/>
  <c r="F53" i="1"/>
  <c r="E55" i="1"/>
  <c r="E54" i="1"/>
  <c r="E53" i="1"/>
  <c r="D55" i="1"/>
  <c r="D54" i="1"/>
  <c r="D53" i="1"/>
  <c r="C55" i="1"/>
  <c r="C54" i="1"/>
  <c r="C53" i="1"/>
  <c r="G56" i="1" l="1"/>
  <c r="G58" i="1" s="1"/>
  <c r="F7" i="1"/>
  <c r="E62" i="1" l="1"/>
  <c r="C62" i="1"/>
  <c r="F56" i="1"/>
  <c r="F58" i="1" s="1"/>
  <c r="F48" i="1"/>
  <c r="F47" i="1"/>
  <c r="F46" i="1"/>
  <c r="F45" i="1"/>
  <c r="F44" i="1"/>
  <c r="F41" i="1"/>
  <c r="F40" i="1"/>
  <c r="F39" i="1"/>
  <c r="G62" i="1" l="1"/>
  <c r="C56" i="1"/>
  <c r="C58" i="1" s="1"/>
  <c r="F62" i="1"/>
  <c r="E56" i="1"/>
  <c r="E58" i="1" s="1"/>
  <c r="F34" i="1"/>
  <c r="F16" i="1"/>
  <c r="C16" i="1" l="1"/>
  <c r="D62" i="1"/>
  <c r="D56" i="1"/>
  <c r="D58" i="1" s="1"/>
</calcChain>
</file>

<file path=xl/sharedStrings.xml><?xml version="1.0" encoding="utf-8"?>
<sst xmlns="http://schemas.openxmlformats.org/spreadsheetml/2006/main" count="76" uniqueCount="68">
  <si>
    <t>Email: InvestorRelations@kfintech.com</t>
  </si>
  <si>
    <t>Amit Murarka</t>
  </si>
  <si>
    <t>For more information please contact:</t>
  </si>
  <si>
    <t>Non-domestic mutual fund revenue
(as % of overall revenue)</t>
  </si>
  <si>
    <t>ESOP Expenses</t>
  </si>
  <si>
    <t>Value-added-services
(as % of overall revenue)</t>
  </si>
  <si>
    <t>Diluted EPS (in INR)</t>
  </si>
  <si>
    <t>Margin</t>
  </si>
  <si>
    <t>Net Profit after tax</t>
  </si>
  <si>
    <t xml:space="preserve">Tax expense </t>
  </si>
  <si>
    <t>Profit before tax</t>
  </si>
  <si>
    <t>EBITDA</t>
  </si>
  <si>
    <t>Operating expenses</t>
  </si>
  <si>
    <t>Other expenses</t>
  </si>
  <si>
    <t>Employee benefits expense</t>
  </si>
  <si>
    <t>Revenue from operations</t>
  </si>
  <si>
    <t>International &amp; Other Investor Solutions</t>
  </si>
  <si>
    <t>Issuer Solutions</t>
  </si>
  <si>
    <t>Domestic Mutual Fund Investor Solutions</t>
  </si>
  <si>
    <t>Abridged P&amp;L (Consolidated)</t>
  </si>
  <si>
    <t>AAUM (₹ billion)
(end of period)</t>
  </si>
  <si>
    <t>Number of Corporates clients
(end of period)</t>
  </si>
  <si>
    <t>Market share - on subscribers' base
(end of period)</t>
  </si>
  <si>
    <t>No of Subscribers</t>
  </si>
  <si>
    <t>National Pension Scheme- CRA</t>
  </si>
  <si>
    <t>Market share – based on no of funds
(end of period)</t>
  </si>
  <si>
    <t>No of funds being handled
(cumulative)</t>
  </si>
  <si>
    <t>Alternates and Wealth</t>
  </si>
  <si>
    <t>AAUM Serviced (₹ billion)
(at the end of the period)</t>
  </si>
  <si>
    <t>No of clients</t>
  </si>
  <si>
    <t>International Investor Solutions</t>
  </si>
  <si>
    <t>NSE 500 companies – market share
(basis the market capitalisation)</t>
  </si>
  <si>
    <t>Main Board IPOs – market share
(basis the issue size)</t>
  </si>
  <si>
    <t>Main Board IPOs – market share
(basis no of clients)</t>
  </si>
  <si>
    <t>No of folios (million)
(end of the period)</t>
  </si>
  <si>
    <t xml:space="preserve">No of Clients </t>
  </si>
  <si>
    <t>Issuer Services</t>
  </si>
  <si>
    <t>Avg live folio count (million)
(at the end of the  period)</t>
  </si>
  <si>
    <t>SIP live folios (million)
(end of the period)</t>
  </si>
  <si>
    <t>SIP book AAUM market share
(last quarter of the period)</t>
  </si>
  <si>
    <t>SIP book AAUM (₹ billion)
(last quarter of the period)</t>
  </si>
  <si>
    <t>SIP inflows (billion)
(for the period)</t>
  </si>
  <si>
    <t>Equity AAUM Mix
(last quarter of the period)</t>
  </si>
  <si>
    <t>Equity AAUM Market share
(avg for the period)</t>
  </si>
  <si>
    <t>Equity AAUM Serviced (₹ billion)
(avg for the period)</t>
  </si>
  <si>
    <t>Equity AAUM Market share
(last quarter of the period)</t>
  </si>
  <si>
    <t>Equity AAUM Serviced (₹ billion)
(last quarter of the period)</t>
  </si>
  <si>
    <t>AAUM Market share
(avg for the period)</t>
  </si>
  <si>
    <t>AAUM Serviced (₹ billion)
(avg for the period)</t>
  </si>
  <si>
    <t>AAUM Market share
(last quarter of the period)</t>
  </si>
  <si>
    <t>AAUM Serviced (₹ billion)
(last quarter of the period)</t>
  </si>
  <si>
    <t>No of Operating Clients</t>
  </si>
  <si>
    <t>Mutual Fund Services</t>
  </si>
  <si>
    <t>KFin Technologies Limited</t>
  </si>
  <si>
    <t>No of Transactions (million)
(for the period)</t>
  </si>
  <si>
    <t>No of Tranactions (million)
(for the period)</t>
  </si>
  <si>
    <t>No of IPOs Handled (Main board)
(for the period)</t>
  </si>
  <si>
    <t>Transctions handled (million)
(for the period)</t>
  </si>
  <si>
    <t>Share of profit of associate</t>
  </si>
  <si>
    <t>Net Sale of Services</t>
  </si>
  <si>
    <t>Other Operating Revenue</t>
  </si>
  <si>
    <t>No of POPs associated</t>
  </si>
  <si>
    <t>Q3FY25</t>
  </si>
  <si>
    <t>Factsheet - for the quarter and period ended 31st March 2025</t>
  </si>
  <si>
    <t>Q4FY25</t>
  </si>
  <si>
    <t>Q4FY24</t>
  </si>
  <si>
    <t>FY25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</si>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</sst>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_ * #,##0.0_ ;_ * \-#,##0.0_ ;_ * &quot;-&quot;??_ ;_ @_ "/>
    <numFmt numFmtId="166" formatCode="0.0"/>
    <numFmt numFmtId="167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6" fillId="0" borderId="4" xfId="2" applyNumberFormat="1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/>
    <xf numFmtId="164" fontId="6" fillId="0" borderId="0" xfId="2" applyNumberFormat="1" applyFont="1" applyBorder="1"/>
    <xf numFmtId="0" fontId="3" fillId="0" borderId="5" xfId="0" applyFont="1" applyBorder="1"/>
    <xf numFmtId="0" fontId="7" fillId="0" borderId="5" xfId="0" applyFont="1" applyBorder="1"/>
    <xf numFmtId="0" fontId="0" fillId="0" borderId="5" xfId="0" applyBorder="1" applyAlignment="1">
      <alignment wrapText="1"/>
    </xf>
    <xf numFmtId="167" fontId="0" fillId="0" borderId="0" xfId="0" applyNumberFormat="1"/>
    <xf numFmtId="0" fontId="8" fillId="0" borderId="5" xfId="0" applyFont="1" applyBorder="1" applyAlignment="1">
      <alignment wrapText="1"/>
    </xf>
    <xf numFmtId="9" fontId="0" fillId="0" borderId="4" xfId="0" applyNumberFormat="1" applyBorder="1"/>
    <xf numFmtId="165" fontId="0" fillId="0" borderId="0" xfId="1" applyNumberFormat="1" applyFont="1" applyFill="1" applyBorder="1"/>
    <xf numFmtId="0" fontId="8" fillId="0" borderId="0" xfId="0" applyFont="1"/>
    <xf numFmtId="43" fontId="8" fillId="0" borderId="0" xfId="0" applyNumberFormat="1" applyFont="1"/>
    <xf numFmtId="43" fontId="8" fillId="0" borderId="0" xfId="1" applyFont="1" applyFill="1"/>
    <xf numFmtId="0" fontId="2" fillId="0" borderId="0" xfId="0" applyFont="1"/>
    <xf numFmtId="0" fontId="8" fillId="0" borderId="5" xfId="0" applyFont="1" applyBorder="1"/>
    <xf numFmtId="165" fontId="0" fillId="0" borderId="4" xfId="0" applyNumberFormat="1" applyBorder="1"/>
    <xf numFmtId="0" fontId="3" fillId="0" borderId="0" xfId="0" applyFont="1"/>
    <xf numFmtId="0" fontId="3" fillId="0" borderId="8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164" fontId="3" fillId="0" borderId="0" xfId="2" applyNumberFormat="1" applyFont="1" applyFill="1" applyBorder="1"/>
    <xf numFmtId="164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164" fontId="0" fillId="0" borderId="0" xfId="2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64" fontId="0" fillId="0" borderId="4" xfId="2" applyNumberFormat="1" applyFont="1" applyBorder="1"/>
    <xf numFmtId="0" fontId="6" fillId="0" borderId="3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6" fontId="0" fillId="0" borderId="0" xfId="0" applyNumberFormat="1" applyFill="1"/>
    <xf numFmtId="165" fontId="0" fillId="0" borderId="0" xfId="0" applyNumberFormat="1" applyFill="1"/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0" fillId="0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4" xfId="1" applyNumberFormat="1" applyFont="1" applyFill="1" applyBorder="1"/>
    <xf numFmtId="164" fontId="6" fillId="0" borderId="0" xfId="2" applyNumberFormat="1" applyFont="1" applyFill="1" applyBorder="1"/>
    <xf numFmtId="164" fontId="6" fillId="0" borderId="4" xfId="2" applyNumberFormat="1" applyFont="1" applyFill="1" applyBorder="1"/>
    <xf numFmtId="0" fontId="0" fillId="0" borderId="0" xfId="0" applyFill="1"/>
    <xf numFmtId="0" fontId="0" fillId="0" borderId="4" xfId="0" applyFill="1" applyBorder="1"/>
    <xf numFmtId="165" fontId="6" fillId="0" borderId="0" xfId="1" applyNumberFormat="1" applyFont="1" applyFill="1" applyBorder="1"/>
    <xf numFmtId="164" fontId="6" fillId="0" borderId="2" xfId="2" applyNumberFormat="1" applyFont="1" applyFill="1" applyBorder="1"/>
    <xf numFmtId="0" fontId="0" fillId="0" borderId="0" xfId="0" applyFill="1" applyBorder="1"/>
    <xf numFmtId="43" fontId="3" fillId="0" borderId="0" xfId="0" applyNumberFormat="1" applyFont="1" applyFill="1" applyBorder="1"/>
    <xf numFmtId="43" fontId="3" fillId="0" borderId="4" xfId="0" applyNumberFormat="1" applyFont="1" applyFill="1" applyBorder="1"/>
    <xf numFmtId="165" fontId="6" fillId="0" borderId="4" xfId="1" applyNumberFormat="1" applyFont="1" applyFill="1" applyBorder="1"/>
    <xf numFmtId="164" fontId="6" fillId="0" borderId="1" xfId="2" applyNumberFormat="1" applyFont="1" applyFill="1" applyBorder="1"/>
    <xf numFmtId="164" fontId="0" fillId="0" borderId="0" xfId="0" applyNumberFormat="1" applyFill="1"/>
    <xf numFmtId="164" fontId="0" fillId="0" borderId="0" xfId="2" applyNumberFormat="1" applyFont="1" applyFill="1" applyBorder="1"/>
    <xf numFmtId="165" fontId="8" fillId="0" borderId="0" xfId="1" applyNumberFormat="1" applyFont="1" applyFill="1" applyBorder="1"/>
    <xf numFmtId="165" fontId="8" fillId="0" borderId="0" xfId="0" applyNumberFormat="1" applyFont="1" applyFill="1"/>
    <xf numFmtId="3" fontId="0" fillId="0" borderId="0" xfId="0" applyNumberFormat="1" applyFill="1"/>
    <xf numFmtId="164" fontId="8" fillId="0" borderId="0" xfId="0" applyNumberFormat="1" applyFont="1" applyFill="1"/>
    <xf numFmtId="167" fontId="1" fillId="0" borderId="0" xfId="1" applyNumberFormat="1" applyFont="1" applyFill="1" applyBorder="1"/>
    <xf numFmtId="164" fontId="1" fillId="0" borderId="0" xfId="2" applyNumberFormat="1" applyFont="1" applyFill="1" applyBorder="1"/>
    <xf numFmtId="165" fontId="1" fillId="0" borderId="0" xfId="1" applyNumberFormat="1" applyFont="1" applyFill="1" applyBorder="1"/>
    <xf numFmtId="166" fontId="0" fillId="0" borderId="4" xfId="0" applyNumberFormat="1" applyFill="1" applyBorder="1"/>
    <xf numFmtId="164" fontId="0" fillId="0" borderId="4" xfId="2" applyNumberFormat="1" applyFont="1" applyFill="1" applyBorder="1"/>
    <xf numFmtId="164" fontId="0" fillId="0" borderId="4" xfId="0" applyNumberFormat="1" applyFill="1" applyBorder="1"/>
    <xf numFmtId="165" fontId="8" fillId="0" borderId="4" xfId="0" applyNumberFormat="1" applyFont="1" applyFill="1" applyBorder="1"/>
    <xf numFmtId="165" fontId="0" fillId="0" borderId="4" xfId="0" applyNumberFormat="1" applyFill="1" applyBorder="1"/>
    <xf numFmtId="165" fontId="8" fillId="0" borderId="4" xfId="1" applyNumberFormat="1" applyFont="1" applyFill="1" applyBorder="1"/>
    <xf numFmtId="166" fontId="8" fillId="0" borderId="4" xfId="0" applyNumberFormat="1" applyFont="1" applyFill="1" applyBorder="1"/>
    <xf numFmtId="164" fontId="8" fillId="0" borderId="4" xfId="2" applyNumberFormat="1" applyFont="1" applyFill="1" applyBorder="1"/>
    <xf numFmtId="167" fontId="1" fillId="0" borderId="4" xfId="1" applyNumberFormat="1" applyFont="1" applyFill="1" applyBorder="1"/>
    <xf numFmtId="164" fontId="1" fillId="0" borderId="4" xfId="2" applyNumberFormat="1" applyFont="1" applyFill="1" applyBorder="1"/>
    <xf numFmtId="165" fontId="1" fillId="0" borderId="4" xfId="1" applyNumberFormat="1" applyFont="1" applyFill="1" applyBorder="1"/>
    <xf numFmtId="166" fontId="8" fillId="0" borderId="0" xfId="0" applyNumberFormat="1" applyFont="1" applyFill="1"/>
    <xf numFmtId="164" fontId="8" fillId="0" borderId="0" xfId="2" applyNumberFormat="1" applyFont="1" applyFill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fin-my.sharepoint.com/personal/mitalee_gilda_kfintech_com/Documents/Documents/Investor%20Presentations/Q4FY25/Investor%20Presentation%20-%20Data%20Bank%20Q4FY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fin-my.sharepoint.com/personal/mitalee_gilda_kfintech_com/Documents/Documents/Investor%20Presentations/Q4FY25/KFintech-%20KPIs-Mar'%2025%2024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PT"/>
      <sheetName val="Financial"/>
      <sheetName val="Business"/>
      <sheetName val="Sheet1"/>
      <sheetName val="Industry"/>
      <sheetName val="KFin"/>
      <sheetName val="Data &amp; Charts - India Industry"/>
      <sheetName val="Data &amp; Charts - Kfin"/>
      <sheetName val="Alternates"/>
      <sheetName val="Hexa clients"/>
      <sheetName val="International client breakup"/>
      <sheetName val="NPS-subscribers"/>
      <sheetName val="SEA"/>
      <sheetName val="Issuer service-IPO Market share"/>
    </sheetNames>
    <sheetDataSet>
      <sheetData sheetId="0">
        <row r="3">
          <cell r="B3">
            <v>1969.8090077861521</v>
          </cell>
          <cell r="C3">
            <v>2053.4705013145026</v>
          </cell>
          <cell r="E3">
            <v>1590.1</v>
          </cell>
          <cell r="G3">
            <v>7703.9866273606112</v>
          </cell>
          <cell r="H3">
            <v>5769.4999999999991</v>
          </cell>
        </row>
        <row r="4">
          <cell r="B4">
            <v>390.70638329000008</v>
          </cell>
          <cell r="C4">
            <v>402.73440847000018</v>
          </cell>
          <cell r="E4">
            <v>286.8</v>
          </cell>
          <cell r="G4">
            <v>1404.0249388700004</v>
          </cell>
          <cell r="H4">
            <v>1104.9000000000001</v>
          </cell>
        </row>
        <row r="5">
          <cell r="B5">
            <v>410.81517504922709</v>
          </cell>
          <cell r="C5">
            <v>378.103190424567</v>
          </cell>
          <cell r="E5">
            <v>353.10487034000005</v>
          </cell>
          <cell r="G5">
            <v>1555.0601200253338</v>
          </cell>
          <cell r="H5">
            <v>1231.7944315894929</v>
          </cell>
        </row>
        <row r="8">
          <cell r="B8">
            <v>55.650079289999994</v>
          </cell>
          <cell r="C8">
            <v>65.934729220000008</v>
          </cell>
          <cell r="E8">
            <v>53.4</v>
          </cell>
          <cell r="G8">
            <v>244.4192937</v>
          </cell>
          <cell r="H8">
            <v>269.20000000000005</v>
          </cell>
        </row>
        <row r="11">
          <cell r="B11">
            <v>1016.9200000000001</v>
          </cell>
          <cell r="C11">
            <v>1040.1100000000001</v>
          </cell>
          <cell r="E11">
            <v>850.29</v>
          </cell>
          <cell r="G11">
            <v>4032.9</v>
          </cell>
          <cell r="H11">
            <v>3196.64</v>
          </cell>
        </row>
        <row r="12">
          <cell r="B12">
            <v>587.53</v>
          </cell>
          <cell r="C12">
            <v>554.56999999999994</v>
          </cell>
          <cell r="E12">
            <v>387.09999999999991</v>
          </cell>
          <cell r="G12">
            <v>2084.6</v>
          </cell>
          <cell r="H12">
            <v>1512.75</v>
          </cell>
        </row>
        <row r="15">
          <cell r="B15">
            <v>1222.5300000000004</v>
          </cell>
          <cell r="C15">
            <v>1305.5000000000002</v>
          </cell>
          <cell r="E15">
            <v>1046.02</v>
          </cell>
          <cell r="G15">
            <v>4790.0200000000004</v>
          </cell>
          <cell r="H15">
            <v>3665.9400000000005</v>
          </cell>
        </row>
        <row r="16">
          <cell r="B16">
            <v>0.43245088398220016</v>
          </cell>
          <cell r="C16">
            <v>0.45014447379128197</v>
          </cell>
          <cell r="E16">
            <v>0.45809556759408082</v>
          </cell>
          <cell r="G16">
            <v>0.43914840403684802</v>
          </cell>
          <cell r="H16">
            <v>0.43770693214476331</v>
          </cell>
        </row>
        <row r="18">
          <cell r="B18">
            <v>1142.2500000000002</v>
          </cell>
          <cell r="C18">
            <v>1220.9099999999999</v>
          </cell>
          <cell r="E18">
            <v>943.7199999999998</v>
          </cell>
          <cell r="G18">
            <v>4475.8999999999996</v>
          </cell>
          <cell r="H18">
            <v>3273.8200000000006</v>
          </cell>
        </row>
        <row r="19">
          <cell r="B19">
            <v>0.40405308845481752</v>
          </cell>
          <cell r="C19">
            <v>0.42097731864918719</v>
          </cell>
          <cell r="E19">
            <v>0.41329415216715343</v>
          </cell>
          <cell r="G19">
            <v>0.4103499237223493</v>
          </cell>
          <cell r="H19">
            <v>0.39088847842413382</v>
          </cell>
        </row>
        <row r="21">
          <cell r="B21">
            <v>291.7299999999999</v>
          </cell>
          <cell r="C21">
            <v>319.13000000000011</v>
          </cell>
          <cell r="E21">
            <v>199.04000000000008</v>
          </cell>
          <cell r="G21">
            <v>1149.6599999999999</v>
          </cell>
          <cell r="H21">
            <v>813.34</v>
          </cell>
        </row>
        <row r="22">
          <cell r="B22">
            <v>850.52</v>
          </cell>
          <cell r="C22">
            <v>901.78</v>
          </cell>
          <cell r="E22">
            <v>744.68</v>
          </cell>
          <cell r="H22">
            <v>2460.48</v>
          </cell>
        </row>
        <row r="23">
          <cell r="B23">
            <v>0.30085815959080003</v>
          </cell>
          <cell r="C23">
            <v>0.31093932100766153</v>
          </cell>
          <cell r="E23">
            <v>0.32612627605204497</v>
          </cell>
          <cell r="G23">
            <v>0.30494924602476087</v>
          </cell>
          <cell r="H23">
            <v>0.29377708102247913</v>
          </cell>
        </row>
        <row r="25">
          <cell r="B25">
            <v>4.9091607219314026</v>
          </cell>
          <cell r="C25">
            <v>5.2067993747039214</v>
          </cell>
          <cell r="E25">
            <v>4.32</v>
          </cell>
          <cell r="G25">
            <v>19.26516609031896</v>
          </cell>
          <cell r="H25">
            <v>14.341066105461431</v>
          </cell>
        </row>
        <row r="33">
          <cell r="B33">
            <v>6.9804777895175973E-2</v>
          </cell>
          <cell r="C33">
            <v>7.7902672683601543E-2</v>
          </cell>
          <cell r="E33">
            <v>5.5E-2</v>
          </cell>
          <cell r="G33">
            <v>7.1006243040320827E-2</v>
          </cell>
          <cell r="H33">
            <v>6.0354743044992304E-2</v>
          </cell>
        </row>
        <row r="37">
          <cell r="B37">
            <v>0.30321084415660826</v>
          </cell>
          <cell r="C37">
            <v>0.29195067157400489</v>
          </cell>
          <cell r="E37">
            <v>0.3036292212086309</v>
          </cell>
          <cell r="G37">
            <v>0.29369951855594933</v>
          </cell>
          <cell r="H37">
            <v>0.31113162108239323</v>
          </cell>
        </row>
        <row r="40">
          <cell r="B40">
            <v>35.809999999999974</v>
          </cell>
          <cell r="C40">
            <v>36.490000000000009</v>
          </cell>
          <cell r="E40">
            <v>6.1</v>
          </cell>
          <cell r="G40">
            <v>139.26999999999998</v>
          </cell>
          <cell r="H40">
            <v>26.2</v>
          </cell>
        </row>
      </sheetData>
      <sheetData sheetId="1"/>
      <sheetData sheetId="2"/>
      <sheetData sheetId="3"/>
      <sheetData sheetId="4"/>
      <sheetData sheetId="5">
        <row r="71">
          <cell r="BX71">
            <v>21853.231872471079</v>
          </cell>
          <cell r="CA71">
            <v>21853.231872471079</v>
          </cell>
        </row>
        <row r="72">
          <cell r="BX72">
            <v>12676.449341053694</v>
          </cell>
          <cell r="CA72">
            <v>12676.449341053694</v>
          </cell>
        </row>
        <row r="73">
          <cell r="BX73">
            <v>21853.231872471079</v>
          </cell>
          <cell r="CA73">
            <v>21178.45937072278</v>
          </cell>
        </row>
        <row r="74">
          <cell r="BX74">
            <v>12676.449341053694</v>
          </cell>
          <cell r="CA74">
            <v>12485.350744537856</v>
          </cell>
        </row>
        <row r="77">
          <cell r="BX77">
            <v>0.32401956291705575</v>
          </cell>
          <cell r="CA77">
            <v>0.32401956291705575</v>
          </cell>
        </row>
        <row r="78">
          <cell r="BX78">
            <v>0.33062436417182739</v>
          </cell>
          <cell r="CA78">
            <v>0.33062436417182739</v>
          </cell>
        </row>
        <row r="79">
          <cell r="BX79">
            <v>0.32401956291705575</v>
          </cell>
          <cell r="CA79">
            <v>0.32419652078607564</v>
          </cell>
        </row>
        <row r="80">
          <cell r="BU80">
            <v>43.380053999999994</v>
          </cell>
          <cell r="BX80">
            <v>0.33062436417182739</v>
          </cell>
          <cell r="CA80">
            <v>0.33323710881912183</v>
          </cell>
        </row>
        <row r="81">
          <cell r="BU81">
            <v>4122.0094872813715</v>
          </cell>
        </row>
        <row r="82">
          <cell r="BU82">
            <v>0.31766206962409343</v>
          </cell>
        </row>
      </sheetData>
      <sheetData sheetId="6"/>
      <sheetData sheetId="7">
        <row r="6">
          <cell r="H6">
            <v>43.380053999999994</v>
          </cell>
        </row>
        <row r="7">
          <cell r="I7">
            <v>308.50219592334116</v>
          </cell>
        </row>
        <row r="11">
          <cell r="H11">
            <v>503.37873499999995</v>
          </cell>
          <cell r="I11">
            <v>134.29126600000001</v>
          </cell>
        </row>
        <row r="33">
          <cell r="H33">
            <v>812.69321416326329</v>
          </cell>
        </row>
        <row r="35">
          <cell r="H35">
            <v>0.92183499999999996</v>
          </cell>
          <cell r="R35">
            <v>4.2</v>
          </cell>
        </row>
        <row r="38">
          <cell r="H38">
            <v>1452.7342679302401</v>
          </cell>
        </row>
        <row r="39">
          <cell r="H39">
            <v>0.36828478964401296</v>
          </cell>
        </row>
        <row r="54">
          <cell r="H54">
            <v>7987</v>
          </cell>
        </row>
        <row r="55">
          <cell r="H55">
            <v>164.24973300000002</v>
          </cell>
        </row>
        <row r="60">
          <cell r="H60">
            <v>0.49611713513382449</v>
          </cell>
        </row>
      </sheetData>
      <sheetData sheetId="8"/>
      <sheetData sheetId="9"/>
      <sheetData sheetId="10"/>
      <sheetData sheetId="11">
        <row r="9">
          <cell r="AJ9">
            <v>1617572</v>
          </cell>
        </row>
        <row r="13">
          <cell r="AJ13">
            <v>3337</v>
          </cell>
        </row>
        <row r="21">
          <cell r="AJ21">
            <v>9.7995931547542242E-2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"/>
      <sheetName val="List Status"/>
      <sheetName val="KPIs"/>
      <sheetName val="Org"/>
      <sheetName val="Revenue retention"/>
      <sheetName val="Factsheet"/>
      <sheetName val="KPIs (2)"/>
      <sheetName val="MFS"/>
      <sheetName val="Corp Reg"/>
      <sheetName val="Wealth"/>
      <sheetName val="Sheet1"/>
      <sheetName val="Sheet2"/>
      <sheetName val="NPS"/>
      <sheetName val="GFS"/>
      <sheetName val="GBS"/>
      <sheetName val="Avg trans P da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BB73">
            <v>0.61717699999999998</v>
          </cell>
        </row>
        <row r="77">
          <cell r="AV77">
            <v>5</v>
          </cell>
          <cell r="AX77">
            <v>5</v>
          </cell>
          <cell r="AY77"/>
          <cell r="AZ77">
            <v>14</v>
          </cell>
          <cell r="BA77"/>
          <cell r="BB77">
            <v>4</v>
          </cell>
        </row>
        <row r="78">
          <cell r="BB78">
            <v>0.4</v>
          </cell>
        </row>
        <row r="79">
          <cell r="BB79">
            <v>0.72922579039083946</v>
          </cell>
        </row>
        <row r="126">
          <cell r="BB126">
            <v>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4C45-5502-43D0-982B-32273B57C63F}">
  <sheetPr>
    <pageSetUpPr fitToPage="1"/>
  </sheetPr>
  <dimension ref="B1:K83"/>
  <sheetViews>
    <sheetView showGridLines="0" tabSelected="1" topLeftCell="A2" zoomScale="90" zoomScaleNormal="90" workbookViewId="0">
      <pane xSplit="2" ySplit="5" topLeftCell="C60" activePane="bottomRight" state="frozen"/>
      <selection activeCell="A2" sqref="A2"/>
      <selection pane="topRight" activeCell="C2" sqref="C2"/>
      <selection pane="bottomLeft" activeCell="A7" sqref="A7"/>
      <selection pane="bottomRight" activeCell="F72" sqref="F72"/>
    </sheetView>
  </sheetViews>
  <sheetFormatPr defaultRowHeight="14.5" x14ac:dyDescent="0.35"/>
  <cols>
    <col min="2" max="2" width="57.81640625" customWidth="1"/>
    <col min="3" max="7" width="15.26953125" customWidth="1"/>
    <col min="8" max="8" width="9.81640625" customWidth="1"/>
  </cols>
  <sheetData>
    <row r="1" spans="2:7" ht="15" thickBot="1" x14ac:dyDescent="0.4"/>
    <row r="2" spans="2:7" x14ac:dyDescent="0.35">
      <c r="B2" s="81" t="s">
        <v>53</v>
      </c>
      <c r="C2" s="82"/>
      <c r="D2" s="82"/>
      <c r="E2" s="82"/>
      <c r="F2" s="82"/>
      <c r="G2" s="83"/>
    </row>
    <row r="3" spans="2:7" x14ac:dyDescent="0.35">
      <c r="B3" s="84" t="s">
        <v>63</v>
      </c>
      <c r="C3" s="85"/>
      <c r="D3" s="85"/>
      <c r="E3" s="85"/>
      <c r="F3" s="85"/>
      <c r="G3" s="86"/>
    </row>
    <row r="4" spans="2:7" ht="15" thickBot="1" x14ac:dyDescent="0.4">
      <c r="B4" s="1"/>
      <c r="C4" s="23"/>
      <c r="D4" s="23"/>
      <c r="E4" s="23"/>
      <c r="F4" s="23"/>
      <c r="G4" s="24"/>
    </row>
    <row r="5" spans="2:7" s="21" customFormat="1" ht="17.25" customHeight="1" x14ac:dyDescent="0.35">
      <c r="B5" s="22"/>
      <c r="C5" s="36" t="s">
        <v>64</v>
      </c>
      <c r="D5" s="36" t="s">
        <v>62</v>
      </c>
      <c r="E5" s="36" t="s">
        <v>65</v>
      </c>
      <c r="F5" s="36" t="s">
        <v>66</v>
      </c>
      <c r="G5" s="37" t="s">
        <v>67</v>
      </c>
    </row>
    <row r="6" spans="2:7" x14ac:dyDescent="0.35">
      <c r="B6" s="87" t="s">
        <v>52</v>
      </c>
      <c r="C6" s="88"/>
      <c r="D6" s="88"/>
      <c r="E6" s="88"/>
      <c r="F6" s="88"/>
      <c r="G6" s="89"/>
    </row>
    <row r="7" spans="2:7" x14ac:dyDescent="0.35">
      <c r="B7" s="3" t="s">
        <v>51</v>
      </c>
      <c r="C7" s="14">
        <v>24</v>
      </c>
      <c r="D7" s="14">
        <v>24</v>
      </c>
      <c r="E7" s="38">
        <v>24</v>
      </c>
      <c r="F7" s="38">
        <f>C7</f>
        <v>24</v>
      </c>
      <c r="G7" s="65">
        <v>24</v>
      </c>
    </row>
    <row r="8" spans="2:7" ht="29" x14ac:dyDescent="0.35">
      <c r="B8" s="10" t="s">
        <v>50</v>
      </c>
      <c r="C8" s="39">
        <f>[1]KFin!$BX$73</f>
        <v>21853.231872471079</v>
      </c>
      <c r="D8" s="39">
        <v>22345.160470967279</v>
      </c>
      <c r="E8" s="14">
        <v>17354.271025428723</v>
      </c>
      <c r="F8" s="14">
        <f>[1]KFin!$CA$71</f>
        <v>21853.231872471079</v>
      </c>
      <c r="G8" s="42">
        <v>17354.271025428723</v>
      </c>
    </row>
    <row r="9" spans="2:7" ht="29" x14ac:dyDescent="0.35">
      <c r="B9" s="10" t="s">
        <v>49</v>
      </c>
      <c r="C9" s="56">
        <f>[1]KFin!$BX$77</f>
        <v>0.32401956291705575</v>
      </c>
      <c r="D9" s="56">
        <v>0.32560156352547903</v>
      </c>
      <c r="E9" s="57">
        <v>0.32053996167954896</v>
      </c>
      <c r="F9" s="57">
        <f>[1]KFin!$CA$77</f>
        <v>0.32401956291705575</v>
      </c>
      <c r="G9" s="66">
        <v>0.32053996167954896</v>
      </c>
    </row>
    <row r="10" spans="2:7" ht="29" x14ac:dyDescent="0.35">
      <c r="B10" s="10" t="s">
        <v>48</v>
      </c>
      <c r="C10" s="39">
        <f>[1]KFin!$BX$71</f>
        <v>21853.231872471079</v>
      </c>
      <c r="D10" s="39">
        <v>22345.160470967279</v>
      </c>
      <c r="E10" s="14">
        <v>17354.271025428723</v>
      </c>
      <c r="F10" s="14">
        <f>[1]KFin!$CA$73</f>
        <v>21178.45937072278</v>
      </c>
      <c r="G10" s="42">
        <v>15329.601038704475</v>
      </c>
    </row>
    <row r="11" spans="2:7" ht="29" x14ac:dyDescent="0.35">
      <c r="B11" s="10" t="s">
        <v>47</v>
      </c>
      <c r="C11" s="56">
        <f>[1]KFin!$BX$79</f>
        <v>0.32401956291705575</v>
      </c>
      <c r="D11" s="56">
        <v>0.32560156352547903</v>
      </c>
      <c r="E11" s="57">
        <v>0.32053996167954896</v>
      </c>
      <c r="F11" s="57">
        <f>[1]KFin!$CA$79</f>
        <v>0.32419652078607564</v>
      </c>
      <c r="G11" s="66">
        <v>0.31696361942988666</v>
      </c>
    </row>
    <row r="12" spans="2:7" ht="29" x14ac:dyDescent="0.35">
      <c r="B12" s="10" t="s">
        <v>46</v>
      </c>
      <c r="C12" s="14">
        <f>[1]KFin!$BX$74</f>
        <v>12676.449341053694</v>
      </c>
      <c r="D12" s="14">
        <v>13255.213666616099</v>
      </c>
      <c r="E12" s="14">
        <v>10030.030426898686</v>
      </c>
      <c r="F12" s="14">
        <f>[1]KFin!$CA$72</f>
        <v>12676.449341053694</v>
      </c>
      <c r="G12" s="42">
        <v>10030.030426898686</v>
      </c>
    </row>
    <row r="13" spans="2:7" ht="29" x14ac:dyDescent="0.35">
      <c r="B13" s="10" t="s">
        <v>45</v>
      </c>
      <c r="C13" s="56">
        <f>[1]KFin!$BX$80</f>
        <v>0.33062436417182739</v>
      </c>
      <c r="D13" s="56">
        <v>0.3343855921841361</v>
      </c>
      <c r="E13" s="56">
        <v>0.33370060852479694</v>
      </c>
      <c r="F13" s="56">
        <f>[1]KFin!$CA$78</f>
        <v>0.33062436417182739</v>
      </c>
      <c r="G13" s="67">
        <v>0.33370060852479694</v>
      </c>
    </row>
    <row r="14" spans="2:7" ht="29" x14ac:dyDescent="0.35">
      <c r="B14" s="10" t="s">
        <v>44</v>
      </c>
      <c r="C14" s="14">
        <f>[1]KFin!$BX$72</f>
        <v>12676.449341053694</v>
      </c>
      <c r="D14" s="14">
        <v>13255.213666616099</v>
      </c>
      <c r="E14" s="14">
        <v>10030.030426898686</v>
      </c>
      <c r="F14" s="14">
        <f>[1]KFin!$CA$74</f>
        <v>12485.350744537856</v>
      </c>
      <c r="G14" s="42">
        <v>8617.6799629769102</v>
      </c>
    </row>
    <row r="15" spans="2:7" ht="29" x14ac:dyDescent="0.35">
      <c r="B15" s="10" t="s">
        <v>43</v>
      </c>
      <c r="C15" s="56">
        <f>[1]KFin!$BX$78</f>
        <v>0.33062436417182739</v>
      </c>
      <c r="D15" s="56">
        <v>0.3343855921841361</v>
      </c>
      <c r="E15" s="56">
        <v>0.33370060852479694</v>
      </c>
      <c r="F15" s="56">
        <f>[1]KFin!$CA$80</f>
        <v>0.33323710881912183</v>
      </c>
      <c r="G15" s="67">
        <v>0.33773122807637262</v>
      </c>
    </row>
    <row r="16" spans="2:7" ht="29" x14ac:dyDescent="0.35">
      <c r="B16" s="10" t="s">
        <v>42</v>
      </c>
      <c r="C16" s="56">
        <f>C12/C8</f>
        <v>0.58007206508536857</v>
      </c>
      <c r="D16" s="56">
        <v>0.59320288542292599</v>
      </c>
      <c r="E16" s="56">
        <v>0.57795746143424664</v>
      </c>
      <c r="F16" s="56">
        <f>F12/F8</f>
        <v>0.58007206508536857</v>
      </c>
      <c r="G16" s="67">
        <v>0.57795746143424664</v>
      </c>
    </row>
    <row r="17" spans="2:9" ht="29" x14ac:dyDescent="0.35">
      <c r="B17" s="10" t="s">
        <v>41</v>
      </c>
      <c r="C17" s="14">
        <f>'[1]Data &amp; Charts - Kfin'!$I$7</f>
        <v>308.50219592334116</v>
      </c>
      <c r="D17" s="14">
        <v>304.41431208802766</v>
      </c>
      <c r="E17" s="14">
        <v>225.4537</v>
      </c>
      <c r="F17" s="14">
        <v>1135.5473145827966</v>
      </c>
      <c r="G17" s="42">
        <v>791.14970000000005</v>
      </c>
    </row>
    <row r="18" spans="2:9" ht="29" x14ac:dyDescent="0.35">
      <c r="B18" s="10" t="s">
        <v>40</v>
      </c>
      <c r="C18" s="14">
        <f>[1]KFin!$BU$81</f>
        <v>4122.0094872813715</v>
      </c>
      <c r="D18" s="14">
        <v>4327.659557558296</v>
      </c>
      <c r="E18" s="14">
        <v>3305.6961000000006</v>
      </c>
      <c r="F18" s="14">
        <f>[1]KFin!$BU$81</f>
        <v>4122.0094872813715</v>
      </c>
      <c r="G18" s="42">
        <v>3305.6961000000006</v>
      </c>
    </row>
    <row r="19" spans="2:9" ht="29" x14ac:dyDescent="0.35">
      <c r="B19" s="10" t="s">
        <v>39</v>
      </c>
      <c r="C19" s="57">
        <f>[1]KFin!$BU$82</f>
        <v>0.31766206962409343</v>
      </c>
      <c r="D19" s="57">
        <v>0.32075174749028301</v>
      </c>
      <c r="E19" s="57">
        <v>0.31470551480248343</v>
      </c>
      <c r="F19" s="57">
        <f>[1]KFin!$BU$82</f>
        <v>0.31766206962409343</v>
      </c>
      <c r="G19" s="66">
        <v>0.31470551480248343</v>
      </c>
    </row>
    <row r="20" spans="2:9" ht="29" x14ac:dyDescent="0.35">
      <c r="B20" s="10" t="s">
        <v>38</v>
      </c>
      <c r="C20" s="14">
        <f>[1]KFin!$BU$80</f>
        <v>43.380053999999994</v>
      </c>
      <c r="D20" s="14">
        <v>43.96369</v>
      </c>
      <c r="E20" s="14">
        <v>35.50956</v>
      </c>
      <c r="F20" s="14">
        <f>'[1]Data &amp; Charts - Kfin'!$H$6</f>
        <v>43.380053999999994</v>
      </c>
      <c r="G20" s="42">
        <v>35.50956</v>
      </c>
    </row>
    <row r="21" spans="2:9" s="15" customFormat="1" ht="29" x14ac:dyDescent="0.35">
      <c r="B21" s="12" t="s">
        <v>54</v>
      </c>
      <c r="C21" s="58">
        <f>'[1]Data &amp; Charts - Kfin'!$I$11</f>
        <v>134.29126600000001</v>
      </c>
      <c r="D21" s="58">
        <v>134.46889299999998</v>
      </c>
      <c r="E21" s="59">
        <v>100.628716</v>
      </c>
      <c r="F21" s="59">
        <f>'[1]Data &amp; Charts - Kfin'!$H$11</f>
        <v>503.37873499999995</v>
      </c>
      <c r="G21" s="68">
        <v>345.41462200000001</v>
      </c>
    </row>
    <row r="22" spans="2:9" ht="29" x14ac:dyDescent="0.35">
      <c r="B22" s="10" t="s">
        <v>37</v>
      </c>
      <c r="C22" s="14">
        <v>103.867715</v>
      </c>
      <c r="D22" s="14">
        <v>99.581976999999995</v>
      </c>
      <c r="E22" s="14">
        <v>79.654040999999992</v>
      </c>
      <c r="F22" s="14">
        <v>103.867715</v>
      </c>
      <c r="G22" s="42">
        <v>79.654040999999992</v>
      </c>
    </row>
    <row r="23" spans="2:9" ht="15.75" customHeight="1" x14ac:dyDescent="0.35">
      <c r="B23" s="3"/>
      <c r="E23" s="47"/>
      <c r="G23" s="2"/>
    </row>
    <row r="24" spans="2:9" ht="15" customHeight="1" x14ac:dyDescent="0.35">
      <c r="B24" s="87" t="s">
        <v>36</v>
      </c>
      <c r="C24" s="88"/>
      <c r="D24" s="88"/>
      <c r="E24" s="88"/>
      <c r="F24" s="88"/>
      <c r="G24" s="89"/>
    </row>
    <row r="25" spans="2:9" x14ac:dyDescent="0.35">
      <c r="B25" s="3" t="s">
        <v>35</v>
      </c>
      <c r="C25" s="14">
        <f>'[1]Data &amp; Charts - Kfin'!$H$54</f>
        <v>7987</v>
      </c>
      <c r="D25" s="14">
        <v>7043</v>
      </c>
      <c r="E25" s="14">
        <v>6071</v>
      </c>
      <c r="F25" s="14">
        <f>'[1]Data &amp; Charts - Kfin'!$H$54</f>
        <v>7987</v>
      </c>
      <c r="G25" s="42">
        <v>6071</v>
      </c>
      <c r="I25" s="11"/>
    </row>
    <row r="26" spans="2:9" ht="29" x14ac:dyDescent="0.35">
      <c r="B26" s="12" t="s">
        <v>34</v>
      </c>
      <c r="C26" s="14">
        <f>'[1]Data &amp; Charts - Kfin'!$H$55</f>
        <v>164.24973300000002</v>
      </c>
      <c r="D26" s="14">
        <v>156.41214499999998</v>
      </c>
      <c r="E26" s="39">
        <v>124.383775</v>
      </c>
      <c r="F26" s="39">
        <f>'[1]Data &amp; Charts - Kfin'!$H$55</f>
        <v>164.24973300000002</v>
      </c>
      <c r="G26" s="69">
        <v>124.383775</v>
      </c>
    </row>
    <row r="27" spans="2:9" ht="29" x14ac:dyDescent="0.35">
      <c r="B27" s="10" t="s">
        <v>55</v>
      </c>
      <c r="C27" s="14">
        <f>'[2]KPIs (2)'!$BB$73</f>
        <v>0.61717699999999998</v>
      </c>
      <c r="D27" s="14">
        <v>0.70982299999999998</v>
      </c>
      <c r="E27" s="58">
        <v>0.70767899999999995</v>
      </c>
      <c r="F27" s="58">
        <v>2.788767</v>
      </c>
      <c r="G27" s="70">
        <v>3.1669309999999999</v>
      </c>
    </row>
    <row r="28" spans="2:9" ht="29" x14ac:dyDescent="0.35">
      <c r="B28" s="10" t="s">
        <v>56</v>
      </c>
      <c r="C28" s="14">
        <f>'[2]KPIs (2)'!$BB$77</f>
        <v>4</v>
      </c>
      <c r="D28" s="14">
        <v>14</v>
      </c>
      <c r="E28" s="38">
        <v>8</v>
      </c>
      <c r="F28" s="38">
        <f>SUM('[2]KPIs (2)'!$AV$77:$BB$77)</f>
        <v>28</v>
      </c>
      <c r="G28" s="65">
        <v>28</v>
      </c>
    </row>
    <row r="29" spans="2:9" ht="29" x14ac:dyDescent="0.35">
      <c r="B29" s="10" t="s">
        <v>33</v>
      </c>
      <c r="C29" s="56">
        <f>'[2]KPIs (2)'!$BB$78</f>
        <v>0.4</v>
      </c>
      <c r="D29" s="56">
        <v>0.46666666666666667</v>
      </c>
      <c r="E29" s="56">
        <v>0.34782608695652173</v>
      </c>
      <c r="F29" s="56">
        <v>0.34567901234567899</v>
      </c>
      <c r="G29" s="67">
        <v>0.35897435897435898</v>
      </c>
    </row>
    <row r="30" spans="2:9" ht="29" x14ac:dyDescent="0.35">
      <c r="B30" s="10" t="s">
        <v>32</v>
      </c>
      <c r="C30" s="56">
        <f>'[2]KPIs (2)'!$BB$79</f>
        <v>0.72922579039083946</v>
      </c>
      <c r="D30" s="56">
        <v>0.66352507924210757</v>
      </c>
      <c r="E30" s="56">
        <v>0.42044160451475421</v>
      </c>
      <c r="F30" s="56">
        <v>0.53373782844307915</v>
      </c>
      <c r="G30" s="67">
        <v>0.44993696700037078</v>
      </c>
    </row>
    <row r="31" spans="2:9" ht="29" x14ac:dyDescent="0.35">
      <c r="B31" s="10" t="s">
        <v>31</v>
      </c>
      <c r="C31" s="56">
        <f>'[1]Data &amp; Charts - Kfin'!$H$60</f>
        <v>0.49611713513382449</v>
      </c>
      <c r="D31" s="56">
        <v>0.48148092571554324</v>
      </c>
      <c r="E31" s="61">
        <v>0.46060000000000001</v>
      </c>
      <c r="F31" s="56">
        <f>'[1]Data &amp; Charts - Kfin'!$H$60</f>
        <v>0.49611713513382449</v>
      </c>
      <c r="G31" s="67">
        <v>0.46060000000000001</v>
      </c>
    </row>
    <row r="32" spans="2:9" ht="15" customHeight="1" x14ac:dyDescent="0.35">
      <c r="B32" s="6"/>
      <c r="C32" s="29"/>
      <c r="D32" s="29"/>
      <c r="E32" s="29"/>
      <c r="F32" s="29"/>
      <c r="G32" s="13"/>
    </row>
    <row r="33" spans="2:11" ht="15.75" customHeight="1" x14ac:dyDescent="0.35">
      <c r="B33" s="78" t="s">
        <v>30</v>
      </c>
      <c r="C33" s="79"/>
      <c r="D33" s="79"/>
      <c r="E33" s="79"/>
      <c r="F33" s="79"/>
      <c r="G33" s="80"/>
    </row>
    <row r="34" spans="2:11" s="18" customFormat="1" ht="15" customHeight="1" x14ac:dyDescent="0.35">
      <c r="B34" s="19" t="s">
        <v>29</v>
      </c>
      <c r="C34" s="58">
        <v>76</v>
      </c>
      <c r="D34" s="58">
        <v>70</v>
      </c>
      <c r="E34" s="58">
        <v>57</v>
      </c>
      <c r="F34" s="58">
        <f>C34</f>
        <v>76</v>
      </c>
      <c r="G34" s="70">
        <v>57</v>
      </c>
    </row>
    <row r="35" spans="2:11" s="15" customFormat="1" ht="29" x14ac:dyDescent="0.35">
      <c r="B35" s="12" t="s">
        <v>28</v>
      </c>
      <c r="C35" s="58">
        <f>'[1]Data &amp; Charts - Kfin'!$H$33</f>
        <v>812.69321416326329</v>
      </c>
      <c r="D35" s="58">
        <v>822.91588894245763</v>
      </c>
      <c r="E35" s="58">
        <v>608.79270401322447</v>
      </c>
      <c r="F35" s="58">
        <f>'[1]Data &amp; Charts - Kfin'!$H$33</f>
        <v>812.69321416326329</v>
      </c>
      <c r="G35" s="70">
        <v>608.79270401322447</v>
      </c>
      <c r="H35" s="17"/>
      <c r="I35" s="16"/>
      <c r="J35" s="17"/>
      <c r="K35" s="16"/>
    </row>
    <row r="36" spans="2:11" ht="29" x14ac:dyDescent="0.35">
      <c r="B36" s="10" t="s">
        <v>57</v>
      </c>
      <c r="C36" s="14">
        <f>'[1]Data &amp; Charts - Kfin'!$H$35</f>
        <v>0.92183499999999996</v>
      </c>
      <c r="D36" s="14">
        <v>1.074314</v>
      </c>
      <c r="E36" s="14">
        <v>1.0528390000000001</v>
      </c>
      <c r="F36" s="14">
        <f>'[1]Data &amp; Charts - Kfin'!$R$35</f>
        <v>4.2</v>
      </c>
      <c r="G36" s="42">
        <v>3.6065710000000002</v>
      </c>
    </row>
    <row r="37" spans="2:11" ht="15" customHeight="1" x14ac:dyDescent="0.35">
      <c r="B37" s="3"/>
      <c r="G37" s="2"/>
    </row>
    <row r="38" spans="2:11" x14ac:dyDescent="0.35">
      <c r="B38" s="78" t="s">
        <v>27</v>
      </c>
      <c r="C38" s="79"/>
      <c r="D38" s="79"/>
      <c r="E38" s="79"/>
      <c r="F38" s="79"/>
      <c r="G38" s="80"/>
    </row>
    <row r="39" spans="2:11" ht="29" x14ac:dyDescent="0.35">
      <c r="B39" s="12" t="s">
        <v>26</v>
      </c>
      <c r="C39" s="14">
        <v>569</v>
      </c>
      <c r="D39" s="14">
        <v>535</v>
      </c>
      <c r="E39" s="38">
        <v>472</v>
      </c>
      <c r="F39" s="76">
        <f>C39</f>
        <v>569</v>
      </c>
      <c r="G39" s="71">
        <v>472</v>
      </c>
    </row>
    <row r="40" spans="2:11" ht="29" x14ac:dyDescent="0.35">
      <c r="B40" s="10" t="s">
        <v>25</v>
      </c>
      <c r="C40" s="57">
        <f>'[1]Data &amp; Charts - Kfin'!$H$39</f>
        <v>0.36828478964401296</v>
      </c>
      <c r="D40" s="57">
        <v>0.36699999999999999</v>
      </c>
      <c r="E40" s="56">
        <v>0.36251920122887865</v>
      </c>
      <c r="F40" s="77">
        <f>C40</f>
        <v>0.36828478964401296</v>
      </c>
      <c r="G40" s="72">
        <v>0.36251920122887865</v>
      </c>
    </row>
    <row r="41" spans="2:11" ht="29" x14ac:dyDescent="0.35">
      <c r="B41" s="10" t="s">
        <v>20</v>
      </c>
      <c r="C41" s="39">
        <f>'[1]Data &amp; Charts - Kfin'!$H$38</f>
        <v>1452.7342679302401</v>
      </c>
      <c r="D41" s="39">
        <v>1406.6</v>
      </c>
      <c r="E41" s="58">
        <v>987.18198408219996</v>
      </c>
      <c r="F41" s="58">
        <f>C41</f>
        <v>1452.7342679302401</v>
      </c>
      <c r="G41" s="70">
        <v>987.18198408219996</v>
      </c>
    </row>
    <row r="42" spans="2:11" x14ac:dyDescent="0.35">
      <c r="B42" s="3"/>
      <c r="G42" s="2"/>
    </row>
    <row r="43" spans="2:11" x14ac:dyDescent="0.35">
      <c r="B43" s="78" t="s">
        <v>24</v>
      </c>
      <c r="C43" s="79"/>
      <c r="D43" s="79"/>
      <c r="E43" s="79"/>
      <c r="F43" s="79"/>
      <c r="G43" s="80"/>
    </row>
    <row r="44" spans="2:11" x14ac:dyDescent="0.35">
      <c r="B44" s="3" t="s">
        <v>23</v>
      </c>
      <c r="C44" s="60">
        <f>'[1]NPS-subscribers'!$AJ$9</f>
        <v>1617572</v>
      </c>
      <c r="D44" s="60">
        <v>1485769</v>
      </c>
      <c r="E44" s="62">
        <v>1221900</v>
      </c>
      <c r="F44" s="62">
        <f>C44</f>
        <v>1617572</v>
      </c>
      <c r="G44" s="73">
        <v>1221900</v>
      </c>
      <c r="H44" s="11"/>
    </row>
    <row r="45" spans="2:11" ht="29" x14ac:dyDescent="0.35">
      <c r="B45" s="10" t="s">
        <v>22</v>
      </c>
      <c r="C45" s="57">
        <f>'[1]NPS-subscribers'!$AJ$21</f>
        <v>9.7995931547542242E-2</v>
      </c>
      <c r="D45" s="57">
        <v>9.3952175207705477E-2</v>
      </c>
      <c r="E45" s="63">
        <v>8.3035216812704857E-2</v>
      </c>
      <c r="F45" s="63">
        <f>C45</f>
        <v>9.7995931547542242E-2</v>
      </c>
      <c r="G45" s="74">
        <v>8.3035216812704857E-2</v>
      </c>
      <c r="H45" s="11"/>
    </row>
    <row r="46" spans="2:11" ht="29" x14ac:dyDescent="0.35">
      <c r="B46" s="10" t="s">
        <v>21</v>
      </c>
      <c r="C46" s="14">
        <f>'[1]NPS-subscribers'!$AJ$13</f>
        <v>3337</v>
      </c>
      <c r="D46" s="14">
        <v>2939</v>
      </c>
      <c r="E46" s="64">
        <v>2327</v>
      </c>
      <c r="F46" s="64">
        <f>C46</f>
        <v>3337</v>
      </c>
      <c r="G46" s="75">
        <v>2327</v>
      </c>
    </row>
    <row r="47" spans="2:11" ht="29" x14ac:dyDescent="0.35">
      <c r="B47" s="10" t="s">
        <v>20</v>
      </c>
      <c r="C47" s="14">
        <v>542.4</v>
      </c>
      <c r="D47" s="14">
        <v>508.35</v>
      </c>
      <c r="E47" s="14">
        <v>409.37028791835013</v>
      </c>
      <c r="F47" s="14">
        <f>C47</f>
        <v>542.4</v>
      </c>
      <c r="G47" s="42">
        <v>409.37028791835013</v>
      </c>
    </row>
    <row r="48" spans="2:11" x14ac:dyDescent="0.35">
      <c r="B48" s="10" t="s">
        <v>61</v>
      </c>
      <c r="C48" s="14">
        <f>'[2]KPIs (2)'!$BB$126</f>
        <v>94</v>
      </c>
      <c r="D48" s="14">
        <v>94</v>
      </c>
      <c r="E48" s="14">
        <v>94</v>
      </c>
      <c r="F48" s="14">
        <f>C48</f>
        <v>94</v>
      </c>
      <c r="G48" s="42">
        <v>94</v>
      </c>
    </row>
    <row r="49" spans="2:10" x14ac:dyDescent="0.35">
      <c r="B49" s="3"/>
      <c r="G49" s="2"/>
    </row>
    <row r="50" spans="2:10" x14ac:dyDescent="0.35">
      <c r="B50" s="9" t="s">
        <v>19</v>
      </c>
      <c r="C50" s="30"/>
      <c r="D50" s="30"/>
      <c r="E50" s="30"/>
      <c r="F50" s="30"/>
      <c r="G50" s="34"/>
    </row>
    <row r="51" spans="2:10" x14ac:dyDescent="0.35">
      <c r="B51" s="9"/>
      <c r="C51" s="31"/>
      <c r="D51" s="31"/>
      <c r="E51" s="31"/>
      <c r="F51" s="31"/>
      <c r="G51" s="25"/>
    </row>
    <row r="52" spans="2:10" x14ac:dyDescent="0.35">
      <c r="B52" s="3"/>
      <c r="C52" s="40" t="s">
        <v>64</v>
      </c>
      <c r="D52" s="40" t="s">
        <v>62</v>
      </c>
      <c r="E52" s="40" t="s">
        <v>65</v>
      </c>
      <c r="F52" s="40" t="s">
        <v>66</v>
      </c>
      <c r="G52" s="41" t="s">
        <v>67</v>
      </c>
    </row>
    <row r="53" spans="2:10" x14ac:dyDescent="0.35">
      <c r="B53" s="3" t="s">
        <v>18</v>
      </c>
      <c r="C53" s="14">
        <f>'[1]Financial PPT'!$B$3</f>
        <v>1969.8090077861521</v>
      </c>
      <c r="D53" s="14">
        <f>'[1]Financial PPT'!$C$3</f>
        <v>2053.4705013145026</v>
      </c>
      <c r="E53" s="14">
        <f>'[1]Financial PPT'!$E$3</f>
        <v>1590.1</v>
      </c>
      <c r="F53" s="14">
        <f>'[1]Financial PPT'!$G$3</f>
        <v>7703.9866273606112</v>
      </c>
      <c r="G53" s="42">
        <f>'[1]Financial PPT'!$H$3</f>
        <v>5769.4999999999991</v>
      </c>
    </row>
    <row r="54" spans="2:10" x14ac:dyDescent="0.35">
      <c r="B54" s="3" t="s">
        <v>17</v>
      </c>
      <c r="C54" s="14">
        <f>'[1]Financial PPT'!$B$4</f>
        <v>390.70638329000008</v>
      </c>
      <c r="D54" s="14">
        <f>'[1]Financial PPT'!$C$4</f>
        <v>402.73440847000018</v>
      </c>
      <c r="E54" s="14">
        <f>'[1]Financial PPT'!$E$4</f>
        <v>286.8</v>
      </c>
      <c r="F54" s="14">
        <f>'[1]Financial PPT'!$G$4</f>
        <v>1404.0249388700004</v>
      </c>
      <c r="G54" s="42">
        <f>'[1]Financial PPT'!$H$4</f>
        <v>1104.9000000000001</v>
      </c>
    </row>
    <row r="55" spans="2:10" x14ac:dyDescent="0.35">
      <c r="B55" s="3" t="s">
        <v>16</v>
      </c>
      <c r="C55" s="14">
        <f>'[1]Financial PPT'!$B$5</f>
        <v>410.81517504922709</v>
      </c>
      <c r="D55" s="14">
        <f>'[1]Financial PPT'!$C$5</f>
        <v>378.103190424567</v>
      </c>
      <c r="E55" s="14">
        <f>'[1]Financial PPT'!$E$5</f>
        <v>353.10487034000005</v>
      </c>
      <c r="F55" s="14">
        <f>'[1]Financial PPT'!$G$5</f>
        <v>1555.0601200253338</v>
      </c>
      <c r="G55" s="42">
        <f>'[1]Financial PPT'!$H$5</f>
        <v>1231.7944315894929</v>
      </c>
    </row>
    <row r="56" spans="2:10" x14ac:dyDescent="0.35">
      <c r="B56" s="8" t="s">
        <v>59</v>
      </c>
      <c r="C56" s="43">
        <f>SUM(C53:C55)</f>
        <v>2771.3305661253789</v>
      </c>
      <c r="D56" s="43">
        <f>SUM(D53:D55)</f>
        <v>2834.3081002090698</v>
      </c>
      <c r="E56" s="43">
        <f>SUM(E53:E55)</f>
        <v>2230.0048703399998</v>
      </c>
      <c r="F56" s="43">
        <f>SUM(F53:F55)</f>
        <v>10663.071686255946</v>
      </c>
      <c r="G56" s="44">
        <f>SUM(G53:G55)</f>
        <v>8106.1944315894925</v>
      </c>
    </row>
    <row r="57" spans="2:10" x14ac:dyDescent="0.35">
      <c r="B57" s="3" t="s">
        <v>60</v>
      </c>
      <c r="C57" s="14">
        <f>'[1]Financial PPT'!$B$8</f>
        <v>55.650079289999994</v>
      </c>
      <c r="D57" s="14">
        <f>'[1]Financial PPT'!$C$8</f>
        <v>65.934729220000008</v>
      </c>
      <c r="E57" s="14">
        <f>'[1]Financial PPT'!$E$8</f>
        <v>53.4</v>
      </c>
      <c r="F57" s="14">
        <f>'[1]Financial PPT'!$G$8</f>
        <v>244.4192937</v>
      </c>
      <c r="G57" s="42">
        <f>'[1]Financial PPT'!$H$8</f>
        <v>269.20000000000005</v>
      </c>
    </row>
    <row r="58" spans="2:10" x14ac:dyDescent="0.35">
      <c r="B58" s="8" t="s">
        <v>15</v>
      </c>
      <c r="C58" s="43">
        <f t="shared" ref="C58" si="0">C56+C57</f>
        <v>2826.9806454153791</v>
      </c>
      <c r="D58" s="43">
        <f>D56+D57</f>
        <v>2900.2428294290698</v>
      </c>
      <c r="E58" s="43">
        <f>E56+E57</f>
        <v>2283.4048703399999</v>
      </c>
      <c r="F58" s="43">
        <f>F56+F57</f>
        <v>10907.490979955946</v>
      </c>
      <c r="G58" s="44">
        <f>(G56+G57)-0.1</f>
        <v>8375.2944315894929</v>
      </c>
      <c r="H58" s="26"/>
      <c r="I58" s="27"/>
      <c r="J58" s="27"/>
    </row>
    <row r="59" spans="2:10" x14ac:dyDescent="0.35">
      <c r="B59" s="3"/>
      <c r="C59" s="28"/>
      <c r="D59" s="28"/>
      <c r="E59" s="28"/>
      <c r="F59" s="28"/>
      <c r="G59" s="20"/>
    </row>
    <row r="60" spans="2:10" x14ac:dyDescent="0.35">
      <c r="B60" s="3" t="s">
        <v>14</v>
      </c>
      <c r="C60" s="14">
        <f>'[1]Financial PPT'!$B$11</f>
        <v>1016.9200000000001</v>
      </c>
      <c r="D60" s="14">
        <f>'[1]Financial PPT'!$C$11</f>
        <v>1040.1100000000001</v>
      </c>
      <c r="E60" s="14">
        <f>'[1]Financial PPT'!$E$11</f>
        <v>850.29</v>
      </c>
      <c r="F60" s="14">
        <f>'[1]Financial PPT'!$G$11</f>
        <v>4032.9</v>
      </c>
      <c r="G60" s="42">
        <f>'[1]Financial PPT'!$H$11</f>
        <v>3196.64</v>
      </c>
    </row>
    <row r="61" spans="2:10" x14ac:dyDescent="0.35">
      <c r="B61" s="3" t="s">
        <v>13</v>
      </c>
      <c r="C61" s="14">
        <f>'[1]Financial PPT'!$B$12</f>
        <v>587.53</v>
      </c>
      <c r="D61" s="14">
        <f>'[1]Financial PPT'!$C$12</f>
        <v>554.56999999999994</v>
      </c>
      <c r="E61" s="14">
        <f>'[1]Financial PPT'!$E$12</f>
        <v>387.09999999999991</v>
      </c>
      <c r="F61" s="14">
        <f>'[1]Financial PPT'!$G$12</f>
        <v>2084.6</v>
      </c>
      <c r="G61" s="42">
        <f>'[1]Financial PPT'!$H$12</f>
        <v>1512.75</v>
      </c>
    </row>
    <row r="62" spans="2:10" x14ac:dyDescent="0.35">
      <c r="B62" s="8" t="s">
        <v>12</v>
      </c>
      <c r="C62" s="43">
        <f t="shared" ref="C62" si="1">C60+C61</f>
        <v>1604.45</v>
      </c>
      <c r="D62" s="43">
        <f>D60+D61</f>
        <v>1594.68</v>
      </c>
      <c r="E62" s="43">
        <f t="shared" ref="E62:G62" si="2">E60+E61</f>
        <v>1237.3899999999999</v>
      </c>
      <c r="F62" s="43">
        <f t="shared" si="2"/>
        <v>6117.5</v>
      </c>
      <c r="G62" s="44">
        <f t="shared" si="2"/>
        <v>4709.3899999999994</v>
      </c>
    </row>
    <row r="63" spans="2:10" x14ac:dyDescent="0.35">
      <c r="B63" s="3"/>
      <c r="C63" s="28"/>
      <c r="D63" s="28"/>
      <c r="E63" s="28"/>
      <c r="F63" s="28"/>
      <c r="G63" s="20"/>
    </row>
    <row r="64" spans="2:10" x14ac:dyDescent="0.35">
      <c r="B64" s="8" t="s">
        <v>11</v>
      </c>
      <c r="C64" s="43">
        <f>'[1]Financial PPT'!$B$15</f>
        <v>1222.5300000000004</v>
      </c>
      <c r="D64" s="43">
        <f>'[1]Financial PPT'!$C$15</f>
        <v>1305.5000000000002</v>
      </c>
      <c r="E64" s="43">
        <f>'[1]Financial PPT'!$E$15</f>
        <v>1046.02</v>
      </c>
      <c r="F64" s="43">
        <f>'[1]Financial PPT'!$G$15</f>
        <v>4790.0200000000004</v>
      </c>
      <c r="G64" s="44">
        <f>'[1]Financial PPT'!$H$15</f>
        <v>3665.9400000000005</v>
      </c>
    </row>
    <row r="65" spans="2:10" x14ac:dyDescent="0.35">
      <c r="B65" s="6" t="s">
        <v>7</v>
      </c>
      <c r="C65" s="45">
        <f>'[1]Financial PPT'!$B$16</f>
        <v>0.43245088398220016</v>
      </c>
      <c r="D65" s="45">
        <f>'[1]Financial PPT'!$C$16</f>
        <v>0.45014447379128197</v>
      </c>
      <c r="E65" s="45">
        <f>'[1]Financial PPT'!$E$16</f>
        <v>0.45809556759408082</v>
      </c>
      <c r="F65" s="45">
        <f>'[1]Financial PPT'!$G$16</f>
        <v>0.43914840403684802</v>
      </c>
      <c r="G65" s="46">
        <f>'[1]Financial PPT'!$H$16</f>
        <v>0.43770693214476331</v>
      </c>
    </row>
    <row r="66" spans="2:10" x14ac:dyDescent="0.35">
      <c r="B66" s="3"/>
      <c r="G66" s="2"/>
    </row>
    <row r="67" spans="2:10" x14ac:dyDescent="0.35">
      <c r="B67" s="8" t="s">
        <v>10</v>
      </c>
      <c r="C67" s="43">
        <f>'[1]Financial PPT'!$B$18</f>
        <v>1142.2500000000002</v>
      </c>
      <c r="D67" s="43">
        <f>'[1]Financial PPT'!$C$18</f>
        <v>1220.9099999999999</v>
      </c>
      <c r="E67" s="43">
        <f>'[1]Financial PPT'!$E$18</f>
        <v>943.7199999999998</v>
      </c>
      <c r="F67" s="43">
        <f>'[1]Financial PPT'!$G$18</f>
        <v>4475.8999999999996</v>
      </c>
      <c r="G67" s="44">
        <f>'[1]Financial PPT'!$H$18</f>
        <v>3273.8200000000006</v>
      </c>
    </row>
    <row r="68" spans="2:10" x14ac:dyDescent="0.35">
      <c r="B68" s="6" t="s">
        <v>7</v>
      </c>
      <c r="C68" s="45">
        <f>'[1]Financial PPT'!$B$19</f>
        <v>0.40405308845481752</v>
      </c>
      <c r="D68" s="45">
        <f>'[1]Financial PPT'!$C$19</f>
        <v>0.42097731864918719</v>
      </c>
      <c r="E68" s="45">
        <f>'[1]Financial PPT'!$E$19</f>
        <v>0.41329415216715343</v>
      </c>
      <c r="F68" s="45">
        <f>'[1]Financial PPT'!$G$19</f>
        <v>0.4103499237223493</v>
      </c>
      <c r="G68" s="46">
        <f>'[1]Financial PPT'!$H$19</f>
        <v>0.39088847842413382</v>
      </c>
    </row>
    <row r="69" spans="2:10" x14ac:dyDescent="0.35">
      <c r="B69" s="6"/>
      <c r="C69" s="7"/>
      <c r="D69" s="7"/>
      <c r="E69" s="7"/>
      <c r="F69" s="7"/>
      <c r="G69" s="4"/>
    </row>
    <row r="70" spans="2:10" x14ac:dyDescent="0.35">
      <c r="B70" s="3" t="s">
        <v>58</v>
      </c>
      <c r="C70" s="14">
        <v>0</v>
      </c>
      <c r="D70" s="14">
        <v>0</v>
      </c>
      <c r="E70" s="14">
        <v>-10.999999999999998</v>
      </c>
      <c r="F70" s="14">
        <v>0</v>
      </c>
      <c r="G70" s="42">
        <v>-24.08</v>
      </c>
    </row>
    <row r="71" spans="2:10" x14ac:dyDescent="0.35">
      <c r="B71" s="3" t="s">
        <v>9</v>
      </c>
      <c r="C71" s="14">
        <f>'[1]Financial PPT'!$B$21</f>
        <v>291.7299999999999</v>
      </c>
      <c r="D71" s="14">
        <f>'[1]Financial PPT'!$C$21</f>
        <v>319.13000000000011</v>
      </c>
      <c r="E71" s="14">
        <f>'[1]Financial PPT'!$E$21</f>
        <v>199.04000000000008</v>
      </c>
      <c r="F71" s="14">
        <f>'[1]Financial PPT'!$G$21</f>
        <v>1149.6599999999999</v>
      </c>
      <c r="G71" s="42">
        <f>'[1]Financial PPT'!$H$21</f>
        <v>813.34</v>
      </c>
    </row>
    <row r="72" spans="2:10" x14ac:dyDescent="0.35">
      <c r="B72" s="8" t="s">
        <v>8</v>
      </c>
      <c r="C72" s="43">
        <f>'[1]Financial PPT'!$B$22</f>
        <v>850.52</v>
      </c>
      <c r="D72" s="43">
        <f>'[1]Financial PPT'!$C$22</f>
        <v>901.78</v>
      </c>
      <c r="E72" s="43">
        <f>'[1]Financial PPT'!$E$22</f>
        <v>744.68</v>
      </c>
      <c r="F72" s="43">
        <v>3326.3</v>
      </c>
      <c r="G72" s="44">
        <f>'[1]Financial PPT'!$H$22</f>
        <v>2460.48</v>
      </c>
    </row>
    <row r="73" spans="2:10" x14ac:dyDescent="0.35">
      <c r="B73" s="6" t="s">
        <v>7</v>
      </c>
      <c r="C73" s="45">
        <f>'[1]Financial PPT'!$B$23</f>
        <v>0.30085815959080003</v>
      </c>
      <c r="D73" s="45">
        <f>'[1]Financial PPT'!$C$23</f>
        <v>0.31093932100766153</v>
      </c>
      <c r="E73" s="45">
        <f>'[1]Financial PPT'!$E$23</f>
        <v>0.32612627605204497</v>
      </c>
      <c r="F73" s="45">
        <f>'[1]Financial PPT'!$G$23</f>
        <v>0.30494924602476087</v>
      </c>
      <c r="G73" s="46">
        <f>'[1]Financial PPT'!$H$23</f>
        <v>0.29377708102247913</v>
      </c>
    </row>
    <row r="74" spans="2:10" x14ac:dyDescent="0.35">
      <c r="B74" s="3"/>
      <c r="C74" s="51"/>
      <c r="D74" s="51"/>
      <c r="E74" s="51"/>
      <c r="F74" s="51"/>
      <c r="G74" s="48"/>
    </row>
    <row r="75" spans="2:10" x14ac:dyDescent="0.35">
      <c r="B75" s="8" t="s">
        <v>6</v>
      </c>
      <c r="C75" s="52">
        <f>'[1]Financial PPT'!$B$25</f>
        <v>4.9091607219314026</v>
      </c>
      <c r="D75" s="52">
        <f>'[1]Financial PPT'!$C$25</f>
        <v>5.2067993747039214</v>
      </c>
      <c r="E75" s="52">
        <f>'[1]Financial PPT'!$E$25</f>
        <v>4.32</v>
      </c>
      <c r="F75" s="52">
        <f>'[1]Financial PPT'!$G$25</f>
        <v>19.26516609031896</v>
      </c>
      <c r="G75" s="53">
        <f>'[1]Financial PPT'!$H$25</f>
        <v>14.341066105461431</v>
      </c>
      <c r="H75" s="26"/>
      <c r="I75" s="27"/>
      <c r="J75" s="27"/>
    </row>
    <row r="76" spans="2:10" x14ac:dyDescent="0.35">
      <c r="B76" s="3"/>
      <c r="C76" s="51"/>
      <c r="D76" s="51"/>
      <c r="E76" s="51"/>
      <c r="F76" s="51"/>
      <c r="G76" s="48"/>
    </row>
    <row r="77" spans="2:10" ht="29" x14ac:dyDescent="0.35">
      <c r="B77" s="5" t="s">
        <v>5</v>
      </c>
      <c r="C77" s="45">
        <f>'[1]Financial PPT'!$B$33</f>
        <v>6.9804777895175973E-2</v>
      </c>
      <c r="D77" s="45">
        <f>'[1]Financial PPT'!$C$33</f>
        <v>7.7902672683601543E-2</v>
      </c>
      <c r="E77" s="45">
        <f>'[1]Financial PPT'!$E$33</f>
        <v>5.5E-2</v>
      </c>
      <c r="F77" s="45">
        <f>'[1]Financial PPT'!$G$33</f>
        <v>7.1006243040320827E-2</v>
      </c>
      <c r="G77" s="46">
        <f>'[1]Financial PPT'!$H$33</f>
        <v>6.0354743044992304E-2</v>
      </c>
    </row>
    <row r="78" spans="2:10" x14ac:dyDescent="0.35">
      <c r="B78" s="6" t="s">
        <v>4</v>
      </c>
      <c r="C78" s="49">
        <f>'[1]Financial PPT'!$B$40</f>
        <v>35.809999999999974</v>
      </c>
      <c r="D78" s="49">
        <f>'[1]Financial PPT'!$C$40</f>
        <v>36.490000000000009</v>
      </c>
      <c r="E78" s="49">
        <f>'[1]Financial PPT'!$E$40</f>
        <v>6.1</v>
      </c>
      <c r="F78" s="49">
        <f>'[1]Financial PPT'!$G$40</f>
        <v>139.26999999999998</v>
      </c>
      <c r="G78" s="54">
        <f>'[1]Financial PPT'!$H$40</f>
        <v>26.2</v>
      </c>
    </row>
    <row r="79" spans="2:10" ht="29.5" thickBot="1" x14ac:dyDescent="0.4">
      <c r="B79" s="35" t="s">
        <v>3</v>
      </c>
      <c r="C79" s="50">
        <f>'[1]Financial PPT'!$B$37</f>
        <v>0.30321084415660826</v>
      </c>
      <c r="D79" s="50">
        <f>'[1]Financial PPT'!$C$37</f>
        <v>0.29195067157400489</v>
      </c>
      <c r="E79" s="50">
        <f>'[1]Financial PPT'!$E$37</f>
        <v>0.3036292212086309</v>
      </c>
      <c r="F79" s="50">
        <f>'[1]Financial PPT'!$G$37</f>
        <v>0.29369951855594933</v>
      </c>
      <c r="G79" s="55">
        <f>'[1]Financial PPT'!$H$37</f>
        <v>0.31113162108239323</v>
      </c>
    </row>
    <row r="80" spans="2:10" x14ac:dyDescent="0.35">
      <c r="C80" s="27"/>
      <c r="D80" s="27"/>
      <c r="E80" s="27"/>
      <c r="F80" s="27"/>
      <c r="G80" s="27"/>
    </row>
    <row r="81" spans="2:2" x14ac:dyDescent="0.35">
      <c r="B81" s="32" t="s">
        <v>2</v>
      </c>
    </row>
    <row r="82" spans="2:2" x14ac:dyDescent="0.35">
      <c r="B82" s="33" t="s">
        <v>1</v>
      </c>
    </row>
    <row r="83" spans="2:2" x14ac:dyDescent="0.35">
      <c r="B83" s="33" t="s">
        <v>0</v>
      </c>
    </row>
  </sheetData>
  <mergeCells count="7">
    <mergeCell ref="B43:G43"/>
    <mergeCell ref="B2:G2"/>
    <mergeCell ref="B3:G3"/>
    <mergeCell ref="B6:G6"/>
    <mergeCell ref="B24:G24"/>
    <mergeCell ref="B33:G33"/>
    <mergeCell ref="B38:G38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KPIs</vt:lpstr>
      <vt:lpstr>KPIs!Print_Area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Murarka</dc:creator>
  <cp:lastModifiedBy>Mitalee Uday Gilda</cp:lastModifiedBy>
  <dcterms:created xsi:type="dcterms:W3CDTF">2023-05-04T14:21:26Z</dcterms:created>
  <dcterms:modified xsi:type="dcterms:W3CDTF">2025-04-28T14:05:31Z</dcterms:modified>
</cp:coreProperties>
</file>